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Ракутин\На сайт\21.02.2025\"/>
    </mc:Choice>
  </mc:AlternateContent>
  <bookViews>
    <workbookView xWindow="-120" yWindow="-120" windowWidth="29040" windowHeight="15840"/>
  </bookViews>
  <sheets>
    <sheet name="Последний вариант" sheetId="4" r:id="rId1"/>
    <sheet name="Прелыдущий вариант" sheetId="5" state="hidden" r:id="rId2"/>
    <sheet name="Лист1" sheetId="7" r:id="rId3"/>
  </sheets>
  <definedNames>
    <definedName name="_xlnm._FilterDatabase" localSheetId="0" hidden="1">'Последний вариант'!$B$3:$K$466</definedName>
    <definedName name="_xlnm._FilterDatabase" localSheetId="1" hidden="1">'Прелыдущий вариант'!$A$5:$T$474</definedName>
    <definedName name="_xlnm.Print_Titles" localSheetId="0">'Последний вариант'!$3:$5</definedName>
    <definedName name="_xlnm.Print_Titles" localSheetId="1">'Прелыдущий вариант'!$1:$3</definedName>
    <definedName name="_xlnm.Print_Area" localSheetId="0">'Последний вариант'!$A$1:$P$11</definedName>
    <definedName name="_xlnm.Print_Area" localSheetId="1">'Прелыдущий вариант'!$A$1:$T$1467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4" l="1"/>
  <c r="N11" i="4"/>
  <c r="O11" i="4"/>
  <c r="K11" i="4"/>
  <c r="F11" i="4"/>
  <c r="E11" i="4"/>
  <c r="N473" i="4" l="1"/>
  <c r="K473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S1462" i="5" l="1"/>
  <c r="R1462" i="5"/>
  <c r="Q1462" i="5"/>
  <c r="P1462" i="5"/>
  <c r="O1462" i="5"/>
  <c r="O1463" i="5" s="1"/>
  <c r="N1462" i="5"/>
  <c r="M1462" i="5"/>
  <c r="K1462" i="5"/>
  <c r="I1462" i="5"/>
  <c r="G1462" i="5"/>
  <c r="F1462" i="5"/>
  <c r="E1462" i="5"/>
  <c r="D1462" i="5"/>
  <c r="C1462" i="5"/>
  <c r="B1462" i="5"/>
  <c r="T1461" i="5"/>
  <c r="L1461" i="5"/>
  <c r="H1461" i="5"/>
  <c r="T1460" i="5"/>
  <c r="L1460" i="5"/>
  <c r="H1460" i="5"/>
  <c r="T1459" i="5"/>
  <c r="L1459" i="5"/>
  <c r="H1459" i="5"/>
  <c r="T1458" i="5"/>
  <c r="L1458" i="5"/>
  <c r="J1458" i="5"/>
  <c r="H1458" i="5"/>
  <c r="T1457" i="5"/>
  <c r="L1457" i="5"/>
  <c r="H1457" i="5"/>
  <c r="T1456" i="5"/>
  <c r="L1456" i="5"/>
  <c r="H1456" i="5"/>
  <c r="T1455" i="5"/>
  <c r="L1455" i="5"/>
  <c r="H1455" i="5"/>
  <c r="T1454" i="5"/>
  <c r="L1454" i="5"/>
  <c r="J1454" i="5"/>
  <c r="H1454" i="5"/>
  <c r="T1453" i="5"/>
  <c r="L1453" i="5"/>
  <c r="H1453" i="5"/>
  <c r="T1452" i="5"/>
  <c r="L1452" i="5"/>
  <c r="H1452" i="5"/>
  <c r="T1450" i="5"/>
  <c r="L1450" i="5"/>
  <c r="H1450" i="5"/>
  <c r="T1449" i="5"/>
  <c r="L1449" i="5"/>
  <c r="H1449" i="5"/>
  <c r="T1448" i="5"/>
  <c r="L1448" i="5"/>
  <c r="H1448" i="5"/>
  <c r="T1447" i="5"/>
  <c r="L1447" i="5"/>
  <c r="H1447" i="5"/>
  <c r="T1446" i="5"/>
  <c r="L1446" i="5"/>
  <c r="H1446" i="5"/>
  <c r="T1445" i="5"/>
  <c r="L1445" i="5"/>
  <c r="H1445" i="5"/>
  <c r="T1444" i="5"/>
  <c r="L1444" i="5"/>
  <c r="H1444" i="5"/>
  <c r="T1443" i="5"/>
  <c r="L1443" i="5"/>
  <c r="H1443" i="5"/>
  <c r="T1442" i="5"/>
  <c r="L1442" i="5"/>
  <c r="H1442" i="5"/>
  <c r="T1441" i="5"/>
  <c r="L1441" i="5"/>
  <c r="H1441" i="5"/>
  <c r="T1440" i="5"/>
  <c r="T1439" i="5"/>
  <c r="T1438" i="5"/>
  <c r="T1436" i="5"/>
  <c r="T1435" i="5"/>
  <c r="T1434" i="5"/>
  <c r="T1433" i="5"/>
  <c r="L1433" i="5"/>
  <c r="H1433" i="5"/>
  <c r="S1429" i="5"/>
  <c r="S1430" i="5" s="1"/>
  <c r="R1429" i="5"/>
  <c r="Q1429" i="5"/>
  <c r="P1429" i="5"/>
  <c r="O1429" i="5"/>
  <c r="N1429" i="5"/>
  <c r="M1429" i="5"/>
  <c r="K1429" i="5"/>
  <c r="K1430" i="5" s="1"/>
  <c r="J1429" i="5"/>
  <c r="I1429" i="5"/>
  <c r="G1429" i="5"/>
  <c r="F1429" i="5"/>
  <c r="E1429" i="5"/>
  <c r="D1429" i="5"/>
  <c r="C1429" i="5"/>
  <c r="B1429" i="5"/>
  <c r="T1428" i="5"/>
  <c r="L1428" i="5"/>
  <c r="H1428" i="5"/>
  <c r="T1427" i="5"/>
  <c r="L1427" i="5"/>
  <c r="H1427" i="5"/>
  <c r="T1426" i="5"/>
  <c r="L1426" i="5"/>
  <c r="H1426" i="5"/>
  <c r="H1425" i="5"/>
  <c r="L1421" i="5"/>
  <c r="H1421" i="5"/>
  <c r="L1420" i="5"/>
  <c r="T1418" i="5"/>
  <c r="T1417" i="5"/>
  <c r="T1416" i="5"/>
  <c r="H1416" i="5"/>
  <c r="L1415" i="5"/>
  <c r="T1414" i="5"/>
  <c r="L1414" i="5"/>
  <c r="H1414" i="5"/>
  <c r="T1413" i="5"/>
  <c r="L1413" i="5"/>
  <c r="H1413" i="5"/>
  <c r="T1412" i="5"/>
  <c r="L1412" i="5"/>
  <c r="H1412" i="5"/>
  <c r="T1411" i="5"/>
  <c r="L1411" i="5"/>
  <c r="H1411" i="5"/>
  <c r="T1410" i="5"/>
  <c r="L1410" i="5"/>
  <c r="H1410" i="5"/>
  <c r="T1409" i="5"/>
  <c r="L1409" i="5"/>
  <c r="H1409" i="5"/>
  <c r="T1408" i="5"/>
  <c r="L1408" i="5"/>
  <c r="H1408" i="5"/>
  <c r="T1407" i="5"/>
  <c r="L1407" i="5"/>
  <c r="H1407" i="5"/>
  <c r="T1406" i="5"/>
  <c r="L1406" i="5"/>
  <c r="H1406" i="5"/>
  <c r="S1402" i="5"/>
  <c r="R1402" i="5"/>
  <c r="Q1402" i="5"/>
  <c r="P1402" i="5"/>
  <c r="O1402" i="5"/>
  <c r="N1402" i="5"/>
  <c r="M1402" i="5"/>
  <c r="K1402" i="5"/>
  <c r="J1402" i="5"/>
  <c r="I1402" i="5"/>
  <c r="G1402" i="5"/>
  <c r="F1402" i="5"/>
  <c r="E1402" i="5"/>
  <c r="D1402" i="5"/>
  <c r="C1402" i="5"/>
  <c r="B1402" i="5"/>
  <c r="T1401" i="5"/>
  <c r="L1401" i="5"/>
  <c r="H1401" i="5"/>
  <c r="T1400" i="5"/>
  <c r="L1400" i="5"/>
  <c r="H1400" i="5"/>
  <c r="T1399" i="5"/>
  <c r="L1399" i="5"/>
  <c r="H1399" i="5"/>
  <c r="T1398" i="5"/>
  <c r="L1398" i="5"/>
  <c r="H1398" i="5"/>
  <c r="T1397" i="5"/>
  <c r="L1397" i="5"/>
  <c r="H1397" i="5"/>
  <c r="T1396" i="5"/>
  <c r="L1396" i="5"/>
  <c r="H1396" i="5"/>
  <c r="T1395" i="5"/>
  <c r="L1395" i="5"/>
  <c r="H1395" i="5"/>
  <c r="T1394" i="5"/>
  <c r="L1394" i="5"/>
  <c r="H1394" i="5"/>
  <c r="T1393" i="5"/>
  <c r="L1393" i="5"/>
  <c r="H1393" i="5"/>
  <c r="T1392" i="5"/>
  <c r="L1392" i="5"/>
  <c r="H1392" i="5"/>
  <c r="T1391" i="5"/>
  <c r="L1391" i="5"/>
  <c r="H1391" i="5"/>
  <c r="T1390" i="5"/>
  <c r="L1390" i="5"/>
  <c r="H1390" i="5"/>
  <c r="T1389" i="5"/>
  <c r="L1389" i="5"/>
  <c r="H1389" i="5"/>
  <c r="T1388" i="5"/>
  <c r="L1388" i="5"/>
  <c r="H1388" i="5"/>
  <c r="T1387" i="5"/>
  <c r="L1387" i="5"/>
  <c r="H1387" i="5"/>
  <c r="T1386" i="5"/>
  <c r="L1386" i="5"/>
  <c r="H1386" i="5"/>
  <c r="T1385" i="5"/>
  <c r="L1385" i="5"/>
  <c r="H1385" i="5"/>
  <c r="T1384" i="5"/>
  <c r="L1384" i="5"/>
  <c r="H1384" i="5"/>
  <c r="T1383" i="5"/>
  <c r="L1383" i="5"/>
  <c r="H1383" i="5"/>
  <c r="L1382" i="5"/>
  <c r="H1382" i="5"/>
  <c r="T1380" i="5"/>
  <c r="L1380" i="5"/>
  <c r="H1380" i="5"/>
  <c r="L1379" i="5"/>
  <c r="H1379" i="5"/>
  <c r="T1378" i="5"/>
  <c r="L1378" i="5"/>
  <c r="H1378" i="5"/>
  <c r="T1377" i="5"/>
  <c r="L1377" i="5"/>
  <c r="H1377" i="5"/>
  <c r="T1376" i="5"/>
  <c r="L1376" i="5"/>
  <c r="H1376" i="5"/>
  <c r="T1375" i="5"/>
  <c r="L1375" i="5"/>
  <c r="H1375" i="5"/>
  <c r="T1374" i="5"/>
  <c r="L1374" i="5"/>
  <c r="H1374" i="5"/>
  <c r="T1373" i="5"/>
  <c r="L1373" i="5"/>
  <c r="H1373" i="5"/>
  <c r="T1372" i="5"/>
  <c r="L1372" i="5"/>
  <c r="H1372" i="5"/>
  <c r="S1368" i="5"/>
  <c r="R1368" i="5"/>
  <c r="Q1368" i="5"/>
  <c r="P1368" i="5"/>
  <c r="O1368" i="5"/>
  <c r="N1368" i="5"/>
  <c r="M1368" i="5"/>
  <c r="K1368" i="5"/>
  <c r="J1368" i="5"/>
  <c r="I1368" i="5"/>
  <c r="G1368" i="5"/>
  <c r="F1368" i="5"/>
  <c r="E1368" i="5"/>
  <c r="D1368" i="5"/>
  <c r="C1368" i="5"/>
  <c r="B1368" i="5"/>
  <c r="T1367" i="5"/>
  <c r="L1367" i="5"/>
  <c r="H1367" i="5"/>
  <c r="T1366" i="5"/>
  <c r="L1366" i="5"/>
  <c r="H1366" i="5"/>
  <c r="T1365" i="5"/>
  <c r="L1365" i="5"/>
  <c r="H1365" i="5"/>
  <c r="T1363" i="5"/>
  <c r="L1363" i="5"/>
  <c r="H1363" i="5"/>
  <c r="T1362" i="5"/>
  <c r="L1362" i="5"/>
  <c r="H1362" i="5"/>
  <c r="T1361" i="5"/>
  <c r="L1361" i="5"/>
  <c r="H1361" i="5"/>
  <c r="T1360" i="5"/>
  <c r="L1360" i="5"/>
  <c r="H1360" i="5"/>
  <c r="T1359" i="5"/>
  <c r="L1359" i="5"/>
  <c r="H1359" i="5"/>
  <c r="T1358" i="5"/>
  <c r="L1358" i="5"/>
  <c r="H1358" i="5"/>
  <c r="T1357" i="5"/>
  <c r="L1357" i="5"/>
  <c r="H1357" i="5"/>
  <c r="T1356" i="5"/>
  <c r="L1356" i="5"/>
  <c r="H1356" i="5"/>
  <c r="T1355" i="5"/>
  <c r="L1355" i="5"/>
  <c r="H1355" i="5"/>
  <c r="T1354" i="5"/>
  <c r="L1354" i="5"/>
  <c r="H1354" i="5"/>
  <c r="T1353" i="5"/>
  <c r="L1353" i="5"/>
  <c r="H1353" i="5"/>
  <c r="T1352" i="5"/>
  <c r="L1352" i="5"/>
  <c r="H1352" i="5"/>
  <c r="T1351" i="5"/>
  <c r="L1351" i="5"/>
  <c r="H1351" i="5"/>
  <c r="T1350" i="5"/>
  <c r="L1350" i="5"/>
  <c r="H1350" i="5"/>
  <c r="S1346" i="5"/>
  <c r="S1347" i="5" s="1"/>
  <c r="R1346" i="5"/>
  <c r="Q1346" i="5"/>
  <c r="P1346" i="5"/>
  <c r="O1346" i="5"/>
  <c r="N1346" i="5"/>
  <c r="M1346" i="5"/>
  <c r="K1346" i="5"/>
  <c r="I1346" i="5"/>
  <c r="G1346" i="5"/>
  <c r="F1346" i="5"/>
  <c r="E1346" i="5"/>
  <c r="D1346" i="5"/>
  <c r="C1346" i="5"/>
  <c r="B1346" i="5"/>
  <c r="T1345" i="5"/>
  <c r="L1345" i="5"/>
  <c r="J1345" i="5"/>
  <c r="J1346" i="5" s="1"/>
  <c r="H1345" i="5"/>
  <c r="T1344" i="5"/>
  <c r="L1344" i="5"/>
  <c r="H1344" i="5"/>
  <c r="T1343" i="5"/>
  <c r="L1343" i="5"/>
  <c r="H1343" i="5"/>
  <c r="T1342" i="5"/>
  <c r="L1342" i="5"/>
  <c r="H1342" i="5"/>
  <c r="T1341" i="5"/>
  <c r="L1341" i="5"/>
  <c r="H1341" i="5"/>
  <c r="T1340" i="5"/>
  <c r="L1340" i="5"/>
  <c r="H1340" i="5"/>
  <c r="T1339" i="5"/>
  <c r="L1339" i="5"/>
  <c r="H1339" i="5"/>
  <c r="T1338" i="5"/>
  <c r="L1338" i="5"/>
  <c r="H1338" i="5"/>
  <c r="T1337" i="5"/>
  <c r="L1337" i="5"/>
  <c r="H1337" i="5"/>
  <c r="H1336" i="5"/>
  <c r="T1335" i="5"/>
  <c r="L1335" i="5"/>
  <c r="H1335" i="5"/>
  <c r="L1334" i="5"/>
  <c r="H1334" i="5"/>
  <c r="T1333" i="5"/>
  <c r="L1333" i="5"/>
  <c r="H1333" i="5"/>
  <c r="L1332" i="5"/>
  <c r="H1332" i="5"/>
  <c r="T1331" i="5"/>
  <c r="L1331" i="5"/>
  <c r="H1331" i="5"/>
  <c r="L1330" i="5"/>
  <c r="H1330" i="5"/>
  <c r="L1329" i="5"/>
  <c r="H1329" i="5"/>
  <c r="T1328" i="5"/>
  <c r="L1328" i="5"/>
  <c r="H1328" i="5"/>
  <c r="T1326" i="5"/>
  <c r="T1325" i="5"/>
  <c r="L1325" i="5"/>
  <c r="H1325" i="5"/>
  <c r="T1324" i="5"/>
  <c r="L1324" i="5"/>
  <c r="H1324" i="5"/>
  <c r="T1323" i="5"/>
  <c r="L1323" i="5"/>
  <c r="H1323" i="5"/>
  <c r="T1322" i="5"/>
  <c r="L1322" i="5"/>
  <c r="H1322" i="5"/>
  <c r="T1321" i="5"/>
  <c r="L1321" i="5"/>
  <c r="H1321" i="5"/>
  <c r="T1320" i="5"/>
  <c r="L1320" i="5"/>
  <c r="H1320" i="5"/>
  <c r="T1319" i="5"/>
  <c r="L1319" i="5"/>
  <c r="H1319" i="5"/>
  <c r="T1318" i="5"/>
  <c r="L1318" i="5"/>
  <c r="H1318" i="5"/>
  <c r="T1317" i="5"/>
  <c r="L1317" i="5"/>
  <c r="H1317" i="5"/>
  <c r="T1316" i="5"/>
  <c r="L1316" i="5"/>
  <c r="H1316" i="5"/>
  <c r="T1315" i="5"/>
  <c r="L1315" i="5"/>
  <c r="H1315" i="5"/>
  <c r="T1314" i="5"/>
  <c r="L1314" i="5"/>
  <c r="H1314" i="5"/>
  <c r="T1313" i="5"/>
  <c r="L1313" i="5"/>
  <c r="H1313" i="5"/>
  <c r="T1312" i="5"/>
  <c r="L1312" i="5"/>
  <c r="H1312" i="5"/>
  <c r="T1311" i="5"/>
  <c r="L1311" i="5"/>
  <c r="H1311" i="5"/>
  <c r="T1310" i="5"/>
  <c r="L1310" i="5"/>
  <c r="H1310" i="5"/>
  <c r="T1309" i="5"/>
  <c r="L1309" i="5"/>
  <c r="H1309" i="5"/>
  <c r="T1308" i="5"/>
  <c r="L1308" i="5"/>
  <c r="H1308" i="5"/>
  <c r="S1304" i="5"/>
  <c r="R1304" i="5"/>
  <c r="Q1304" i="5"/>
  <c r="P1304" i="5"/>
  <c r="O1304" i="5"/>
  <c r="N1304" i="5"/>
  <c r="M1304" i="5"/>
  <c r="K1304" i="5"/>
  <c r="J1304" i="5"/>
  <c r="I1304" i="5"/>
  <c r="G1304" i="5"/>
  <c r="F1304" i="5"/>
  <c r="E1304" i="5"/>
  <c r="D1304" i="5"/>
  <c r="C1304" i="5"/>
  <c r="B1304" i="5"/>
  <c r="T1303" i="5"/>
  <c r="L1303" i="5"/>
  <c r="H1303" i="5"/>
  <c r="T1302" i="5"/>
  <c r="T1301" i="5"/>
  <c r="L1301" i="5"/>
  <c r="H1301" i="5"/>
  <c r="T1300" i="5"/>
  <c r="T1299" i="5"/>
  <c r="L1299" i="5"/>
  <c r="H1299" i="5"/>
  <c r="T1298" i="5"/>
  <c r="T1297" i="5"/>
  <c r="T1296" i="5"/>
  <c r="L1296" i="5"/>
  <c r="H1296" i="5"/>
  <c r="T1295" i="5"/>
  <c r="T1294" i="5"/>
  <c r="L1294" i="5"/>
  <c r="H1294" i="5"/>
  <c r="T1293" i="5"/>
  <c r="L1293" i="5"/>
  <c r="H1293" i="5"/>
  <c r="T1292" i="5"/>
  <c r="L1292" i="5"/>
  <c r="H1292" i="5"/>
  <c r="T1291" i="5"/>
  <c r="L1291" i="5"/>
  <c r="H1291" i="5"/>
  <c r="T1290" i="5"/>
  <c r="L1290" i="5"/>
  <c r="H1290" i="5"/>
  <c r="T1289" i="5"/>
  <c r="L1289" i="5"/>
  <c r="H1289" i="5"/>
  <c r="T1288" i="5"/>
  <c r="L1288" i="5"/>
  <c r="H1288" i="5"/>
  <c r="T1287" i="5"/>
  <c r="L1287" i="5"/>
  <c r="H1287" i="5"/>
  <c r="T1286" i="5"/>
  <c r="L1286" i="5"/>
  <c r="H1286" i="5"/>
  <c r="T1285" i="5"/>
  <c r="T1284" i="5"/>
  <c r="T1283" i="5"/>
  <c r="T1282" i="5"/>
  <c r="T1281" i="5"/>
  <c r="T1280" i="5"/>
  <c r="T1279" i="5"/>
  <c r="L1279" i="5"/>
  <c r="H1279" i="5"/>
  <c r="T1278" i="5"/>
  <c r="T1277" i="5"/>
  <c r="L1277" i="5"/>
  <c r="H1277" i="5"/>
  <c r="T1276" i="5"/>
  <c r="T1275" i="5"/>
  <c r="L1275" i="5"/>
  <c r="H1275" i="5"/>
  <c r="T1274" i="5"/>
  <c r="L1274" i="5"/>
  <c r="H1274" i="5"/>
  <c r="T1273" i="5"/>
  <c r="L1273" i="5"/>
  <c r="H1273" i="5"/>
  <c r="T1272" i="5"/>
  <c r="L1272" i="5"/>
  <c r="H1272" i="5"/>
  <c r="T1271" i="5"/>
  <c r="L1271" i="5"/>
  <c r="H1271" i="5"/>
  <c r="T1270" i="5"/>
  <c r="L1270" i="5"/>
  <c r="H1270" i="5"/>
  <c r="T1269" i="5"/>
  <c r="L1269" i="5"/>
  <c r="H1269" i="5"/>
  <c r="T1268" i="5"/>
  <c r="L1268" i="5"/>
  <c r="H1268" i="5"/>
  <c r="T1267" i="5"/>
  <c r="L1267" i="5"/>
  <c r="H1267" i="5"/>
  <c r="T1266" i="5"/>
  <c r="L1266" i="5"/>
  <c r="H1266" i="5"/>
  <c r="T1265" i="5"/>
  <c r="L1265" i="5"/>
  <c r="H1265" i="5"/>
  <c r="T1264" i="5"/>
  <c r="L1264" i="5"/>
  <c r="H1264" i="5"/>
  <c r="T1263" i="5"/>
  <c r="L1263" i="5"/>
  <c r="H1263" i="5"/>
  <c r="T1262" i="5"/>
  <c r="L1262" i="5"/>
  <c r="H1262" i="5"/>
  <c r="T1260" i="5"/>
  <c r="L1260" i="5"/>
  <c r="H1260" i="5"/>
  <c r="T1259" i="5"/>
  <c r="L1259" i="5"/>
  <c r="H1259" i="5"/>
  <c r="T1258" i="5"/>
  <c r="L1258" i="5"/>
  <c r="H1258" i="5"/>
  <c r="T1257" i="5"/>
  <c r="L1257" i="5"/>
  <c r="H1257" i="5"/>
  <c r="T1256" i="5"/>
  <c r="L1256" i="5"/>
  <c r="H1256" i="5"/>
  <c r="T1255" i="5"/>
  <c r="L1255" i="5"/>
  <c r="H1255" i="5"/>
  <c r="T1254" i="5"/>
  <c r="L1254" i="5"/>
  <c r="H1254" i="5"/>
  <c r="T1253" i="5"/>
  <c r="L1253" i="5"/>
  <c r="H1253" i="5"/>
  <c r="T1252" i="5"/>
  <c r="T1251" i="5"/>
  <c r="T1250" i="5"/>
  <c r="T1249" i="5"/>
  <c r="T1248" i="5"/>
  <c r="L1248" i="5"/>
  <c r="H1248" i="5"/>
  <c r="T1247" i="5"/>
  <c r="L1247" i="5"/>
  <c r="H1247" i="5"/>
  <c r="T1246" i="5"/>
  <c r="T1245" i="5"/>
  <c r="T1244" i="5"/>
  <c r="T1243" i="5"/>
  <c r="L1243" i="5"/>
  <c r="H1243" i="5"/>
  <c r="T1242" i="5"/>
  <c r="T1241" i="5"/>
  <c r="T1240" i="5"/>
  <c r="L1240" i="5"/>
  <c r="H1240" i="5"/>
  <c r="T1239" i="5"/>
  <c r="L1239" i="5"/>
  <c r="H1239" i="5"/>
  <c r="T1238" i="5"/>
  <c r="L1238" i="5"/>
  <c r="H1238" i="5"/>
  <c r="T1237" i="5"/>
  <c r="L1237" i="5"/>
  <c r="H1237" i="5"/>
  <c r="T1236" i="5"/>
  <c r="T1235" i="5"/>
  <c r="T1234" i="5"/>
  <c r="T1233" i="5"/>
  <c r="T1232" i="5"/>
  <c r="T1231" i="5"/>
  <c r="T1230" i="5"/>
  <c r="T1229" i="5"/>
  <c r="T1228" i="5"/>
  <c r="L1228" i="5"/>
  <c r="H1228" i="5"/>
  <c r="T1227" i="5"/>
  <c r="L1227" i="5"/>
  <c r="H1227" i="5"/>
  <c r="T1226" i="5"/>
  <c r="L1226" i="5"/>
  <c r="H1226" i="5"/>
  <c r="T1225" i="5"/>
  <c r="L1225" i="5"/>
  <c r="H1225" i="5"/>
  <c r="T1224" i="5"/>
  <c r="L1224" i="5"/>
  <c r="H1224" i="5"/>
  <c r="T1223" i="5"/>
  <c r="L1223" i="5"/>
  <c r="H1223" i="5"/>
  <c r="T1222" i="5"/>
  <c r="T1221" i="5"/>
  <c r="T1220" i="5"/>
  <c r="T1219" i="5"/>
  <c r="T1218" i="5"/>
  <c r="T1217" i="5"/>
  <c r="L1217" i="5"/>
  <c r="H1217" i="5"/>
  <c r="T1216" i="5"/>
  <c r="T1215" i="5"/>
  <c r="T1214" i="5"/>
  <c r="T1213" i="5"/>
  <c r="L1212" i="5"/>
  <c r="H1212" i="5"/>
  <c r="T1211" i="5"/>
  <c r="L1211" i="5"/>
  <c r="H1211" i="5"/>
  <c r="T1210" i="5"/>
  <c r="L1210" i="5"/>
  <c r="H1210" i="5"/>
  <c r="T1209" i="5"/>
  <c r="L1209" i="5"/>
  <c r="H1209" i="5"/>
  <c r="AE1205" i="5"/>
  <c r="AD1205" i="5"/>
  <c r="S1205" i="5"/>
  <c r="R1205" i="5"/>
  <c r="Q1205" i="5"/>
  <c r="P1205" i="5"/>
  <c r="O1205" i="5"/>
  <c r="N1205" i="5"/>
  <c r="M1205" i="5"/>
  <c r="K1205" i="5"/>
  <c r="I1205" i="5"/>
  <c r="G1205" i="5"/>
  <c r="F1205" i="5"/>
  <c r="D1205" i="5"/>
  <c r="B1205" i="5"/>
  <c r="C1204" i="5"/>
  <c r="T1203" i="5"/>
  <c r="L1203" i="5"/>
  <c r="J1203" i="5"/>
  <c r="J1205" i="5" s="1"/>
  <c r="H1203" i="5"/>
  <c r="T1202" i="5"/>
  <c r="L1202" i="5"/>
  <c r="H1202" i="5"/>
  <c r="T1201" i="5"/>
  <c r="L1201" i="5"/>
  <c r="H1201" i="5"/>
  <c r="T1200" i="5"/>
  <c r="L1200" i="5"/>
  <c r="H1200" i="5"/>
  <c r="C1199" i="5"/>
  <c r="T1198" i="5"/>
  <c r="L1198" i="5"/>
  <c r="L1197" i="5"/>
  <c r="H1197" i="5"/>
  <c r="C1197" i="5"/>
  <c r="T1196" i="5"/>
  <c r="L1196" i="5"/>
  <c r="H1196" i="5"/>
  <c r="T1195" i="5"/>
  <c r="T1194" i="5"/>
  <c r="L1194" i="5"/>
  <c r="E1194" i="5"/>
  <c r="E1205" i="5" s="1"/>
  <c r="T1193" i="5"/>
  <c r="L1193" i="5"/>
  <c r="H1193" i="5"/>
  <c r="T1192" i="5"/>
  <c r="L1192" i="5"/>
  <c r="H1192" i="5"/>
  <c r="T1191" i="5"/>
  <c r="L1191" i="5"/>
  <c r="H1191" i="5"/>
  <c r="S1187" i="5"/>
  <c r="R1187" i="5"/>
  <c r="Q1187" i="5"/>
  <c r="P1187" i="5"/>
  <c r="O1187" i="5"/>
  <c r="N1187" i="5"/>
  <c r="M1187" i="5"/>
  <c r="K1187" i="5"/>
  <c r="J1187" i="5"/>
  <c r="I1187" i="5"/>
  <c r="G1187" i="5"/>
  <c r="F1187" i="5"/>
  <c r="E1187" i="5"/>
  <c r="D1187" i="5"/>
  <c r="C1187" i="5"/>
  <c r="B1187" i="5"/>
  <c r="T1186" i="5"/>
  <c r="L1186" i="5"/>
  <c r="H1186" i="5"/>
  <c r="T1185" i="5"/>
  <c r="L1185" i="5"/>
  <c r="H1185" i="5"/>
  <c r="T1184" i="5"/>
  <c r="L1184" i="5"/>
  <c r="H1184" i="5"/>
  <c r="T1182" i="5"/>
  <c r="L1182" i="5"/>
  <c r="H1182" i="5"/>
  <c r="T1181" i="5"/>
  <c r="L1181" i="5"/>
  <c r="H1181" i="5"/>
  <c r="L1180" i="5"/>
  <c r="L1179" i="5"/>
  <c r="T1178" i="5"/>
  <c r="L1178" i="5"/>
  <c r="T1177" i="5"/>
  <c r="L1177" i="5"/>
  <c r="T1176" i="5"/>
  <c r="L1176" i="5"/>
  <c r="T1175" i="5"/>
  <c r="L1175" i="5"/>
  <c r="H1175" i="5"/>
  <c r="T1174" i="5"/>
  <c r="L1174" i="5"/>
  <c r="H1174" i="5"/>
  <c r="T1173" i="5"/>
  <c r="L1173" i="5"/>
  <c r="H1173" i="5"/>
  <c r="T1172" i="5"/>
  <c r="L1172" i="5"/>
  <c r="H1172" i="5"/>
  <c r="T1171" i="5"/>
  <c r="L1171" i="5"/>
  <c r="H1171" i="5"/>
  <c r="T1170" i="5"/>
  <c r="L1170" i="5"/>
  <c r="T1169" i="5"/>
  <c r="L1169" i="5"/>
  <c r="H1168" i="5"/>
  <c r="T1167" i="5"/>
  <c r="L1167" i="5"/>
  <c r="H1167" i="5"/>
  <c r="T1166" i="5"/>
  <c r="L1166" i="5"/>
  <c r="H1166" i="5"/>
  <c r="T1165" i="5"/>
  <c r="L1165" i="5"/>
  <c r="H1165" i="5"/>
  <c r="T1164" i="5"/>
  <c r="L1164" i="5"/>
  <c r="H1164" i="5"/>
  <c r="T1163" i="5"/>
  <c r="L1163" i="5"/>
  <c r="H1163" i="5"/>
  <c r="T1162" i="5"/>
  <c r="L1162" i="5"/>
  <c r="H1162" i="5"/>
  <c r="T1161" i="5"/>
  <c r="L1161" i="5"/>
  <c r="H1161" i="5"/>
  <c r="T1160" i="5"/>
  <c r="L1160" i="5"/>
  <c r="H1160" i="5"/>
  <c r="T1159" i="5"/>
  <c r="L1159" i="5"/>
  <c r="H1159" i="5"/>
  <c r="T1158" i="5"/>
  <c r="L1158" i="5"/>
  <c r="H1158" i="5"/>
  <c r="T1157" i="5"/>
  <c r="L1157" i="5"/>
  <c r="H1157" i="5"/>
  <c r="T1156" i="5"/>
  <c r="L1156" i="5"/>
  <c r="H1156" i="5"/>
  <c r="T1153" i="5"/>
  <c r="L1153" i="5"/>
  <c r="H1153" i="5"/>
  <c r="T1152" i="5"/>
  <c r="L1152" i="5"/>
  <c r="H1152" i="5"/>
  <c r="T1151" i="5"/>
  <c r="L1151" i="5"/>
  <c r="H1151" i="5"/>
  <c r="T1150" i="5"/>
  <c r="L1147" i="5"/>
  <c r="H1147" i="5"/>
  <c r="T1146" i="5"/>
  <c r="L1146" i="5"/>
  <c r="H1146" i="5"/>
  <c r="T1145" i="5"/>
  <c r="L1145" i="5"/>
  <c r="H1145" i="5"/>
  <c r="T1144" i="5"/>
  <c r="L1144" i="5"/>
  <c r="H1144" i="5"/>
  <c r="T1143" i="5"/>
  <c r="L1143" i="5"/>
  <c r="H1143" i="5"/>
  <c r="T1142" i="5"/>
  <c r="L1142" i="5"/>
  <c r="H1142" i="5"/>
  <c r="T1141" i="5"/>
  <c r="L1141" i="5"/>
  <c r="H1141" i="5"/>
  <c r="T1140" i="5"/>
  <c r="L1140" i="5"/>
  <c r="H1140" i="5"/>
  <c r="T1139" i="5"/>
  <c r="L1139" i="5"/>
  <c r="H1139" i="5"/>
  <c r="T1138" i="5"/>
  <c r="L1138" i="5"/>
  <c r="H1138" i="5"/>
  <c r="T1137" i="5"/>
  <c r="L1137" i="5"/>
  <c r="H1137" i="5"/>
  <c r="T1136" i="5"/>
  <c r="L1136" i="5"/>
  <c r="H1136" i="5"/>
  <c r="T1135" i="5"/>
  <c r="L1135" i="5"/>
  <c r="H1135" i="5"/>
  <c r="T1134" i="5"/>
  <c r="L1134" i="5"/>
  <c r="H1134" i="5"/>
  <c r="T1133" i="5"/>
  <c r="L1133" i="5"/>
  <c r="H1133" i="5"/>
  <c r="T1132" i="5"/>
  <c r="L1132" i="5"/>
  <c r="H1132" i="5"/>
  <c r="T1131" i="5"/>
  <c r="L1131" i="5"/>
  <c r="H1131" i="5"/>
  <c r="T1130" i="5"/>
  <c r="L1130" i="5"/>
  <c r="H1130" i="5"/>
  <c r="T1129" i="5"/>
  <c r="L1129" i="5"/>
  <c r="H1129" i="5"/>
  <c r="T1128" i="5"/>
  <c r="L1128" i="5"/>
  <c r="H1128" i="5"/>
  <c r="T1127" i="5"/>
  <c r="L1127" i="5"/>
  <c r="H1127" i="5"/>
  <c r="T1126" i="5"/>
  <c r="L1126" i="5"/>
  <c r="H1126" i="5"/>
  <c r="T1125" i="5"/>
  <c r="L1125" i="5"/>
  <c r="H1125" i="5"/>
  <c r="T1124" i="5"/>
  <c r="L1124" i="5"/>
  <c r="H1124" i="5"/>
  <c r="AD1120" i="5"/>
  <c r="S1120" i="5"/>
  <c r="R1120" i="5"/>
  <c r="Q1120" i="5"/>
  <c r="P1120" i="5"/>
  <c r="O1120" i="5"/>
  <c r="N1120" i="5"/>
  <c r="M1120" i="5"/>
  <c r="K1120" i="5"/>
  <c r="J1120" i="5"/>
  <c r="I1120" i="5"/>
  <c r="G1120" i="5"/>
  <c r="F1120" i="5"/>
  <c r="E1120" i="5"/>
  <c r="D1120" i="5"/>
  <c r="C1120" i="5"/>
  <c r="B1120" i="5"/>
  <c r="T1118" i="5"/>
  <c r="L1118" i="5"/>
  <c r="H1118" i="5"/>
  <c r="T1117" i="5"/>
  <c r="L1117" i="5"/>
  <c r="H1117" i="5"/>
  <c r="T1116" i="5"/>
  <c r="L1116" i="5"/>
  <c r="H1116" i="5"/>
  <c r="H1114" i="5"/>
  <c r="H1113" i="5"/>
  <c r="T1112" i="5"/>
  <c r="L1112" i="5"/>
  <c r="H1112" i="5"/>
  <c r="T1111" i="5"/>
  <c r="L1111" i="5"/>
  <c r="H1111" i="5"/>
  <c r="T1110" i="5"/>
  <c r="L1110" i="5"/>
  <c r="H1110" i="5"/>
  <c r="T1109" i="5"/>
  <c r="L1109" i="5"/>
  <c r="H1109" i="5"/>
  <c r="T1108" i="5"/>
  <c r="L1108" i="5"/>
  <c r="H1108" i="5"/>
  <c r="T1107" i="5"/>
  <c r="L1107" i="5"/>
  <c r="H1107" i="5"/>
  <c r="L1106" i="5"/>
  <c r="H1106" i="5"/>
  <c r="T1104" i="5"/>
  <c r="L1104" i="5"/>
  <c r="H1104" i="5"/>
  <c r="T1103" i="5"/>
  <c r="L1103" i="5"/>
  <c r="H1103" i="5"/>
  <c r="S1099" i="5"/>
  <c r="Q1099" i="5"/>
  <c r="P1099" i="5"/>
  <c r="O1099" i="5"/>
  <c r="N1099" i="5"/>
  <c r="M1099" i="5"/>
  <c r="K1099" i="5"/>
  <c r="I1099" i="5"/>
  <c r="G1099" i="5"/>
  <c r="F1099" i="5"/>
  <c r="C1099" i="5"/>
  <c r="B1099" i="5"/>
  <c r="T1098" i="5"/>
  <c r="L1098" i="5"/>
  <c r="H1098" i="5"/>
  <c r="T1097" i="5"/>
  <c r="L1097" i="5"/>
  <c r="H1097" i="5"/>
  <c r="T1096" i="5"/>
  <c r="L1096" i="5"/>
  <c r="H1096" i="5"/>
  <c r="T1095" i="5"/>
  <c r="L1095" i="5"/>
  <c r="H1095" i="5"/>
  <c r="T1094" i="5"/>
  <c r="L1094" i="5"/>
  <c r="H1094" i="5"/>
  <c r="T1093" i="5"/>
  <c r="L1093" i="5"/>
  <c r="T1092" i="5"/>
  <c r="L1092" i="5"/>
  <c r="T1091" i="5"/>
  <c r="L1091" i="5"/>
  <c r="J1091" i="5"/>
  <c r="H1091" i="5"/>
  <c r="L1090" i="5"/>
  <c r="H1090" i="5"/>
  <c r="T1089" i="5"/>
  <c r="L1089" i="5"/>
  <c r="H1089" i="5"/>
  <c r="T1088" i="5"/>
  <c r="L1088" i="5"/>
  <c r="H1088" i="5"/>
  <c r="T1087" i="5"/>
  <c r="L1087" i="5"/>
  <c r="T1086" i="5"/>
  <c r="L1086" i="5"/>
  <c r="H1086" i="5"/>
  <c r="T1085" i="5"/>
  <c r="R1085" i="5"/>
  <c r="H1085" i="5"/>
  <c r="T1084" i="5"/>
  <c r="L1084" i="5"/>
  <c r="J1084" i="5"/>
  <c r="H1084" i="5"/>
  <c r="T1083" i="5"/>
  <c r="L1083" i="5"/>
  <c r="H1083" i="5"/>
  <c r="T1082" i="5"/>
  <c r="L1082" i="5"/>
  <c r="H1082" i="5"/>
  <c r="T1081" i="5"/>
  <c r="L1081" i="5"/>
  <c r="H1081" i="5"/>
  <c r="T1080" i="5"/>
  <c r="L1080" i="5"/>
  <c r="H1080" i="5"/>
  <c r="T1079" i="5"/>
  <c r="L1079" i="5"/>
  <c r="H1079" i="5"/>
  <c r="T1078" i="5"/>
  <c r="L1078" i="5"/>
  <c r="H1078" i="5"/>
  <c r="T1077" i="5"/>
  <c r="L1077" i="5"/>
  <c r="H1077" i="5"/>
  <c r="T1076" i="5"/>
  <c r="L1076" i="5"/>
  <c r="H1076" i="5"/>
  <c r="T1075" i="5"/>
  <c r="L1075" i="5"/>
  <c r="J1075" i="5"/>
  <c r="H1075" i="5"/>
  <c r="T1074" i="5"/>
  <c r="L1074" i="5"/>
  <c r="H1074" i="5"/>
  <c r="T1073" i="5"/>
  <c r="L1073" i="5"/>
  <c r="H1073" i="5"/>
  <c r="T1072" i="5"/>
  <c r="L1072" i="5"/>
  <c r="J1072" i="5"/>
  <c r="H1072" i="5"/>
  <c r="T1071" i="5"/>
  <c r="L1071" i="5"/>
  <c r="H1071" i="5"/>
  <c r="T1070" i="5"/>
  <c r="L1070" i="5"/>
  <c r="H1070" i="5"/>
  <c r="T1069" i="5"/>
  <c r="L1069" i="5"/>
  <c r="H1069" i="5"/>
  <c r="T1068" i="5"/>
  <c r="L1068" i="5"/>
  <c r="H1068" i="5"/>
  <c r="T1067" i="5"/>
  <c r="L1067" i="5"/>
  <c r="H1067" i="5"/>
  <c r="T1066" i="5"/>
  <c r="L1066" i="5"/>
  <c r="H1066" i="5"/>
  <c r="T1065" i="5"/>
  <c r="L1065" i="5"/>
  <c r="H1065" i="5"/>
  <c r="T1064" i="5"/>
  <c r="L1064" i="5"/>
  <c r="H1064" i="5"/>
  <c r="T1063" i="5"/>
  <c r="L1063" i="5"/>
  <c r="H1063" i="5"/>
  <c r="T1062" i="5"/>
  <c r="L1062" i="5"/>
  <c r="H1062" i="5"/>
  <c r="T1061" i="5"/>
  <c r="L1061" i="5"/>
  <c r="T1060" i="5"/>
  <c r="L1060" i="5"/>
  <c r="H1060" i="5"/>
  <c r="T1059" i="5"/>
  <c r="L1059" i="5"/>
  <c r="H1059" i="5"/>
  <c r="T1058" i="5"/>
  <c r="L1058" i="5"/>
  <c r="H1058" i="5"/>
  <c r="T1057" i="5"/>
  <c r="L1057" i="5"/>
  <c r="H1057" i="5"/>
  <c r="T1056" i="5"/>
  <c r="L1056" i="5"/>
  <c r="H1056" i="5"/>
  <c r="T1055" i="5"/>
  <c r="L1055" i="5"/>
  <c r="T1054" i="5"/>
  <c r="L1054" i="5"/>
  <c r="H1054" i="5"/>
  <c r="E1054" i="5"/>
  <c r="E1099" i="5" s="1"/>
  <c r="D1054" i="5"/>
  <c r="D1099" i="5" s="1"/>
  <c r="T1053" i="5"/>
  <c r="L1053" i="5"/>
  <c r="J1053" i="5"/>
  <c r="J1099" i="5" s="1"/>
  <c r="H1053" i="5"/>
  <c r="R1052" i="5"/>
  <c r="L1051" i="5"/>
  <c r="T1050" i="5"/>
  <c r="L1050" i="5"/>
  <c r="H1050" i="5"/>
  <c r="S1046" i="5"/>
  <c r="R1046" i="5"/>
  <c r="Q1046" i="5"/>
  <c r="P1046" i="5"/>
  <c r="O1046" i="5"/>
  <c r="N1046" i="5"/>
  <c r="M1046" i="5"/>
  <c r="K1046" i="5"/>
  <c r="J1046" i="5"/>
  <c r="I1046" i="5"/>
  <c r="G1046" i="5"/>
  <c r="F1046" i="5"/>
  <c r="E1046" i="5"/>
  <c r="D1046" i="5"/>
  <c r="C1046" i="5"/>
  <c r="B1046" i="5"/>
  <c r="T1045" i="5"/>
  <c r="L1045" i="5"/>
  <c r="H1045" i="5"/>
  <c r="T1044" i="5"/>
  <c r="L1044" i="5"/>
  <c r="H1044" i="5"/>
  <c r="T1043" i="5"/>
  <c r="L1043" i="5"/>
  <c r="H1043" i="5"/>
  <c r="T1042" i="5"/>
  <c r="L1042" i="5"/>
  <c r="H1042" i="5"/>
  <c r="T1041" i="5"/>
  <c r="L1041" i="5"/>
  <c r="H1041" i="5"/>
  <c r="T1040" i="5"/>
  <c r="L1040" i="5"/>
  <c r="H1040" i="5"/>
  <c r="T1039" i="5"/>
  <c r="L1039" i="5"/>
  <c r="H1039" i="5"/>
  <c r="T1038" i="5"/>
  <c r="L1038" i="5"/>
  <c r="H1038" i="5"/>
  <c r="T1037" i="5"/>
  <c r="L1037" i="5"/>
  <c r="H1037" i="5"/>
  <c r="T1036" i="5"/>
  <c r="L1036" i="5"/>
  <c r="H1036" i="5"/>
  <c r="T1035" i="5"/>
  <c r="L1035" i="5"/>
  <c r="H1035" i="5"/>
  <c r="T1034" i="5"/>
  <c r="L1034" i="5"/>
  <c r="H1034" i="5"/>
  <c r="T1033" i="5"/>
  <c r="L1033" i="5"/>
  <c r="H1033" i="5"/>
  <c r="T1032" i="5"/>
  <c r="L1032" i="5"/>
  <c r="H1032" i="5"/>
  <c r="T1031" i="5"/>
  <c r="L1031" i="5"/>
  <c r="H1031" i="5"/>
  <c r="H1030" i="5"/>
  <c r="T1029" i="5"/>
  <c r="L1029" i="5"/>
  <c r="H1029" i="5"/>
  <c r="T1028" i="5"/>
  <c r="L1028" i="5"/>
  <c r="H1028" i="5"/>
  <c r="T1027" i="5"/>
  <c r="L1027" i="5"/>
  <c r="H1027" i="5"/>
  <c r="T1026" i="5"/>
  <c r="L1026" i="5"/>
  <c r="H1026" i="5"/>
  <c r="T1025" i="5"/>
  <c r="L1025" i="5"/>
  <c r="H1025" i="5"/>
  <c r="T1024" i="5"/>
  <c r="L1024" i="5"/>
  <c r="H1024" i="5"/>
  <c r="T1023" i="5"/>
  <c r="L1023" i="5"/>
  <c r="H1023" i="5"/>
  <c r="T1022" i="5"/>
  <c r="L1022" i="5"/>
  <c r="H1022" i="5"/>
  <c r="T1021" i="5"/>
  <c r="L1021" i="5"/>
  <c r="H1021" i="5"/>
  <c r="T1020" i="5"/>
  <c r="L1020" i="5"/>
  <c r="H1020" i="5"/>
  <c r="L1019" i="5"/>
  <c r="H1019" i="5"/>
  <c r="T1018" i="5"/>
  <c r="L1018" i="5"/>
  <c r="H1018" i="5"/>
  <c r="T1017" i="5"/>
  <c r="L1017" i="5"/>
  <c r="H1017" i="5"/>
  <c r="T1016" i="5"/>
  <c r="L1016" i="5"/>
  <c r="H1016" i="5"/>
  <c r="T1015" i="5"/>
  <c r="L1015" i="5"/>
  <c r="H1015" i="5"/>
  <c r="T1014" i="5"/>
  <c r="L1014" i="5"/>
  <c r="H1014" i="5"/>
  <c r="T1013" i="5"/>
  <c r="L1013" i="5"/>
  <c r="H1013" i="5"/>
  <c r="T1012" i="5"/>
  <c r="L1012" i="5"/>
  <c r="H1012" i="5"/>
  <c r="T1011" i="5"/>
  <c r="L1011" i="5"/>
  <c r="H1011" i="5"/>
  <c r="T1010" i="5"/>
  <c r="L1010" i="5"/>
  <c r="H1010" i="5"/>
  <c r="T1009" i="5"/>
  <c r="L1009" i="5"/>
  <c r="H1009" i="5"/>
  <c r="T1008" i="5"/>
  <c r="L1008" i="5"/>
  <c r="H1008" i="5"/>
  <c r="T1007" i="5"/>
  <c r="L1007" i="5"/>
  <c r="H1007" i="5"/>
  <c r="T1006" i="5"/>
  <c r="L1006" i="5"/>
  <c r="H1006" i="5"/>
  <c r="T1005" i="5"/>
  <c r="L1005" i="5"/>
  <c r="H1005" i="5"/>
  <c r="T1004" i="5"/>
  <c r="L1004" i="5"/>
  <c r="H1004" i="5"/>
  <c r="T1003" i="5"/>
  <c r="L1003" i="5"/>
  <c r="H1003" i="5"/>
  <c r="S999" i="5"/>
  <c r="R999" i="5"/>
  <c r="Q999" i="5"/>
  <c r="P999" i="5"/>
  <c r="O999" i="5"/>
  <c r="N999" i="5"/>
  <c r="M999" i="5"/>
  <c r="K999" i="5"/>
  <c r="J999" i="5"/>
  <c r="I999" i="5"/>
  <c r="G999" i="5"/>
  <c r="G1000" i="5" s="1"/>
  <c r="F999" i="5"/>
  <c r="E999" i="5"/>
  <c r="D999" i="5"/>
  <c r="C999" i="5"/>
  <c r="B999" i="5"/>
  <c r="T998" i="5"/>
  <c r="L998" i="5"/>
  <c r="H998" i="5"/>
  <c r="T997" i="5"/>
  <c r="L997" i="5"/>
  <c r="H997" i="5"/>
  <c r="T996" i="5"/>
  <c r="L996" i="5"/>
  <c r="H996" i="5"/>
  <c r="T995" i="5"/>
  <c r="L995" i="5"/>
  <c r="H995" i="5"/>
  <c r="T994" i="5"/>
  <c r="L994" i="5"/>
  <c r="H994" i="5"/>
  <c r="T993" i="5"/>
  <c r="L993" i="5"/>
  <c r="H993" i="5"/>
  <c r="T992" i="5"/>
  <c r="L992" i="5"/>
  <c r="H992" i="5"/>
  <c r="T991" i="5"/>
  <c r="L991" i="5"/>
  <c r="H991" i="5"/>
  <c r="T990" i="5"/>
  <c r="L990" i="5"/>
  <c r="H990" i="5"/>
  <c r="T989" i="5"/>
  <c r="L989" i="5"/>
  <c r="H989" i="5"/>
  <c r="T988" i="5"/>
  <c r="L988" i="5"/>
  <c r="H988" i="5"/>
  <c r="T987" i="5"/>
  <c r="L987" i="5"/>
  <c r="H987" i="5"/>
  <c r="T986" i="5"/>
  <c r="L986" i="5"/>
  <c r="H986" i="5"/>
  <c r="T985" i="5"/>
  <c r="L985" i="5"/>
  <c r="H985" i="5"/>
  <c r="L984" i="5"/>
  <c r="H984" i="5"/>
  <c r="T983" i="5"/>
  <c r="H983" i="5"/>
  <c r="T982" i="5"/>
  <c r="L982" i="5"/>
  <c r="H982" i="5"/>
  <c r="T981" i="5"/>
  <c r="L981" i="5"/>
  <c r="H981" i="5"/>
  <c r="L980" i="5"/>
  <c r="H980" i="5"/>
  <c r="T979" i="5"/>
  <c r="L979" i="5"/>
  <c r="H979" i="5"/>
  <c r="T978" i="5"/>
  <c r="L978" i="5"/>
  <c r="H978" i="5"/>
  <c r="T977" i="5"/>
  <c r="L977" i="5"/>
  <c r="H977" i="5"/>
  <c r="L976" i="5"/>
  <c r="H976" i="5"/>
  <c r="H975" i="5"/>
  <c r="T974" i="5"/>
  <c r="L974" i="5"/>
  <c r="H974" i="5"/>
  <c r="T973" i="5"/>
  <c r="L973" i="5"/>
  <c r="H973" i="5"/>
  <c r="T972" i="5"/>
  <c r="L972" i="5"/>
  <c r="H972" i="5"/>
  <c r="T971" i="5"/>
  <c r="L971" i="5"/>
  <c r="H971" i="5"/>
  <c r="T970" i="5"/>
  <c r="L970" i="5"/>
  <c r="H970" i="5"/>
  <c r="T969" i="5"/>
  <c r="L969" i="5"/>
  <c r="H969" i="5"/>
  <c r="T968" i="5"/>
  <c r="L968" i="5"/>
  <c r="H968" i="5"/>
  <c r="T967" i="5"/>
  <c r="L967" i="5"/>
  <c r="H967" i="5"/>
  <c r="T966" i="5"/>
  <c r="L966" i="5"/>
  <c r="H966" i="5"/>
  <c r="T965" i="5"/>
  <c r="L965" i="5"/>
  <c r="H965" i="5"/>
  <c r="T964" i="5"/>
  <c r="L964" i="5"/>
  <c r="H964" i="5"/>
  <c r="S960" i="5"/>
  <c r="R960" i="5"/>
  <c r="Q960" i="5"/>
  <c r="P960" i="5"/>
  <c r="O960" i="5"/>
  <c r="N960" i="5"/>
  <c r="M960" i="5"/>
  <c r="K960" i="5"/>
  <c r="I960" i="5"/>
  <c r="G960" i="5"/>
  <c r="F960" i="5"/>
  <c r="E960" i="5"/>
  <c r="D960" i="5"/>
  <c r="C960" i="5"/>
  <c r="B960" i="5"/>
  <c r="B961" i="5" s="1"/>
  <c r="T958" i="5"/>
  <c r="L958" i="5"/>
  <c r="J958" i="5"/>
  <c r="H958" i="5"/>
  <c r="T957" i="5"/>
  <c r="L957" i="5"/>
  <c r="H957" i="5"/>
  <c r="T956" i="5"/>
  <c r="L956" i="5"/>
  <c r="H956" i="5"/>
  <c r="T955" i="5"/>
  <c r="L955" i="5"/>
  <c r="H955" i="5"/>
  <c r="T954" i="5"/>
  <c r="L954" i="5"/>
  <c r="H954" i="5"/>
  <c r="T953" i="5"/>
  <c r="L953" i="5"/>
  <c r="H953" i="5"/>
  <c r="T952" i="5"/>
  <c r="L952" i="5"/>
  <c r="H952" i="5"/>
  <c r="T951" i="5"/>
  <c r="L951" i="5"/>
  <c r="H951" i="5"/>
  <c r="T950" i="5"/>
  <c r="L950" i="5"/>
  <c r="H950" i="5"/>
  <c r="T949" i="5"/>
  <c r="L949" i="5"/>
  <c r="H949" i="5"/>
  <c r="T948" i="5"/>
  <c r="L948" i="5"/>
  <c r="H948" i="5"/>
  <c r="T947" i="5"/>
  <c r="L947" i="5"/>
  <c r="H947" i="5"/>
  <c r="T946" i="5"/>
  <c r="L946" i="5"/>
  <c r="H946" i="5"/>
  <c r="T945" i="5"/>
  <c r="L945" i="5"/>
  <c r="J945" i="5"/>
  <c r="H945" i="5"/>
  <c r="T944" i="5"/>
  <c r="L944" i="5"/>
  <c r="J944" i="5"/>
  <c r="H944" i="5"/>
  <c r="T943" i="5"/>
  <c r="T941" i="5"/>
  <c r="L941" i="5"/>
  <c r="H941" i="5"/>
  <c r="T940" i="5"/>
  <c r="L940" i="5"/>
  <c r="H940" i="5"/>
  <c r="T939" i="5"/>
  <c r="L939" i="5"/>
  <c r="H939" i="5"/>
  <c r="T938" i="5"/>
  <c r="L938" i="5"/>
  <c r="H938" i="5"/>
  <c r="T935" i="5"/>
  <c r="L935" i="5"/>
  <c r="H935" i="5"/>
  <c r="T934" i="5"/>
  <c r="L934" i="5"/>
  <c r="H934" i="5"/>
  <c r="T933" i="5"/>
  <c r="L933" i="5"/>
  <c r="H933" i="5"/>
  <c r="T932" i="5"/>
  <c r="L932" i="5"/>
  <c r="H932" i="5"/>
  <c r="T931" i="5"/>
  <c r="L931" i="5"/>
  <c r="H931" i="5"/>
  <c r="T930" i="5"/>
  <c r="L930" i="5"/>
  <c r="H930" i="5"/>
  <c r="T929" i="5"/>
  <c r="L929" i="5"/>
  <c r="H929" i="5"/>
  <c r="T928" i="5"/>
  <c r="L928" i="5"/>
  <c r="H928" i="5"/>
  <c r="T927" i="5"/>
  <c r="L927" i="5"/>
  <c r="H927" i="5"/>
  <c r="T926" i="5"/>
  <c r="AE922" i="5"/>
  <c r="AD922" i="5"/>
  <c r="S922" i="5"/>
  <c r="Q922" i="5"/>
  <c r="P922" i="5"/>
  <c r="O922" i="5"/>
  <c r="N922" i="5"/>
  <c r="M922" i="5"/>
  <c r="K922" i="5"/>
  <c r="I922" i="5"/>
  <c r="G922" i="5"/>
  <c r="F922" i="5"/>
  <c r="D922" i="5"/>
  <c r="C922" i="5"/>
  <c r="B922" i="5"/>
  <c r="T921" i="5"/>
  <c r="L921" i="5"/>
  <c r="H921" i="5"/>
  <c r="T920" i="5"/>
  <c r="L920" i="5"/>
  <c r="H920" i="5"/>
  <c r="T919" i="5"/>
  <c r="L919" i="5"/>
  <c r="H919" i="5"/>
  <c r="E919" i="5"/>
  <c r="E922" i="5" s="1"/>
  <c r="T918" i="5"/>
  <c r="L918" i="5"/>
  <c r="H918" i="5"/>
  <c r="T917" i="5"/>
  <c r="L917" i="5"/>
  <c r="T916" i="5"/>
  <c r="L916" i="5"/>
  <c r="H916" i="5"/>
  <c r="L915" i="5"/>
  <c r="H915" i="5"/>
  <c r="L914" i="5"/>
  <c r="H914" i="5"/>
  <c r="R913" i="5"/>
  <c r="R922" i="5" s="1"/>
  <c r="H913" i="5"/>
  <c r="T912" i="5"/>
  <c r="L912" i="5"/>
  <c r="J912" i="5"/>
  <c r="H912" i="5"/>
  <c r="T911" i="5"/>
  <c r="L911" i="5"/>
  <c r="H911" i="5"/>
  <c r="H910" i="5"/>
  <c r="H909" i="5"/>
  <c r="H908" i="5"/>
  <c r="T907" i="5"/>
  <c r="L907" i="5"/>
  <c r="H907" i="5"/>
  <c r="T906" i="5"/>
  <c r="L906" i="5"/>
  <c r="H906" i="5"/>
  <c r="T905" i="5"/>
  <c r="L905" i="5"/>
  <c r="J905" i="5"/>
  <c r="J922" i="5" s="1"/>
  <c r="H905" i="5"/>
  <c r="T904" i="5"/>
  <c r="L904" i="5"/>
  <c r="H904" i="5"/>
  <c r="S899" i="5"/>
  <c r="R899" i="5"/>
  <c r="Q899" i="5"/>
  <c r="P899" i="5"/>
  <c r="O899" i="5"/>
  <c r="N899" i="5"/>
  <c r="M899" i="5"/>
  <c r="K899" i="5"/>
  <c r="J899" i="5"/>
  <c r="I899" i="5"/>
  <c r="G899" i="5"/>
  <c r="F899" i="5"/>
  <c r="E899" i="5"/>
  <c r="D899" i="5"/>
  <c r="C899" i="5"/>
  <c r="B899" i="5"/>
  <c r="T898" i="5"/>
  <c r="L898" i="5"/>
  <c r="H898" i="5"/>
  <c r="T897" i="5"/>
  <c r="L897" i="5"/>
  <c r="H897" i="5"/>
  <c r="T896" i="5"/>
  <c r="L896" i="5"/>
  <c r="H896" i="5"/>
  <c r="T895" i="5"/>
  <c r="L895" i="5"/>
  <c r="H895" i="5"/>
  <c r="T894" i="5"/>
  <c r="L894" i="5"/>
  <c r="H894" i="5"/>
  <c r="T893" i="5"/>
  <c r="L893" i="5"/>
  <c r="H893" i="5"/>
  <c r="T892" i="5"/>
  <c r="L892" i="5"/>
  <c r="H892" i="5"/>
  <c r="T891" i="5"/>
  <c r="L891" i="5"/>
  <c r="H891" i="5"/>
  <c r="T890" i="5"/>
  <c r="L890" i="5"/>
  <c r="H890" i="5"/>
  <c r="T889" i="5"/>
  <c r="L889" i="5"/>
  <c r="H889" i="5"/>
  <c r="T888" i="5"/>
  <c r="L888" i="5"/>
  <c r="H888" i="5"/>
  <c r="T887" i="5"/>
  <c r="L887" i="5"/>
  <c r="H887" i="5"/>
  <c r="T886" i="5"/>
  <c r="L886" i="5"/>
  <c r="H886" i="5"/>
  <c r="T885" i="5"/>
  <c r="L885" i="5"/>
  <c r="H885" i="5"/>
  <c r="T884" i="5"/>
  <c r="L884" i="5"/>
  <c r="H884" i="5"/>
  <c r="T883" i="5"/>
  <c r="L883" i="5"/>
  <c r="H883" i="5"/>
  <c r="T882" i="5"/>
  <c r="L882" i="5"/>
  <c r="H882" i="5"/>
  <c r="L881" i="5"/>
  <c r="H881" i="5"/>
  <c r="S877" i="5"/>
  <c r="R877" i="5"/>
  <c r="Q877" i="5"/>
  <c r="P877" i="5"/>
  <c r="O877" i="5"/>
  <c r="N877" i="5"/>
  <c r="M877" i="5"/>
  <c r="K877" i="5"/>
  <c r="J877" i="5"/>
  <c r="I877" i="5"/>
  <c r="G877" i="5"/>
  <c r="F877" i="5"/>
  <c r="C877" i="5"/>
  <c r="B877" i="5"/>
  <c r="T876" i="5"/>
  <c r="L876" i="5"/>
  <c r="H876" i="5"/>
  <c r="T875" i="5"/>
  <c r="L875" i="5"/>
  <c r="H875" i="5"/>
  <c r="T874" i="5"/>
  <c r="L874" i="5"/>
  <c r="H874" i="5"/>
  <c r="T873" i="5"/>
  <c r="L873" i="5"/>
  <c r="H873" i="5"/>
  <c r="T872" i="5"/>
  <c r="L872" i="5"/>
  <c r="T871" i="5"/>
  <c r="L871" i="5"/>
  <c r="T870" i="5"/>
  <c r="L870" i="5"/>
  <c r="T869" i="5"/>
  <c r="L869" i="5"/>
  <c r="T868" i="5"/>
  <c r="L868" i="5"/>
  <c r="H868" i="5"/>
  <c r="T867" i="5"/>
  <c r="L867" i="5"/>
  <c r="T866" i="5"/>
  <c r="L866" i="5"/>
  <c r="T864" i="5"/>
  <c r="L864" i="5"/>
  <c r="T863" i="5"/>
  <c r="L863" i="5"/>
  <c r="T862" i="5"/>
  <c r="L862" i="5"/>
  <c r="T861" i="5"/>
  <c r="L861" i="5"/>
  <c r="T860" i="5"/>
  <c r="L860" i="5"/>
  <c r="T859" i="5"/>
  <c r="L859" i="5"/>
  <c r="H859" i="5"/>
  <c r="T858" i="5"/>
  <c r="L858" i="5"/>
  <c r="H858" i="5"/>
  <c r="T857" i="5"/>
  <c r="L857" i="5"/>
  <c r="H857" i="5"/>
  <c r="T856" i="5"/>
  <c r="L856" i="5"/>
  <c r="L877" i="5" s="1"/>
  <c r="H856" i="5"/>
  <c r="AE852" i="5"/>
  <c r="AD852" i="5"/>
  <c r="S852" i="5"/>
  <c r="R852" i="5"/>
  <c r="Q852" i="5"/>
  <c r="P852" i="5"/>
  <c r="O852" i="5"/>
  <c r="O853" i="5" s="1"/>
  <c r="N852" i="5"/>
  <c r="M852" i="5"/>
  <c r="K852" i="5"/>
  <c r="J852" i="5"/>
  <c r="I852" i="5"/>
  <c r="G852" i="5"/>
  <c r="F852" i="5"/>
  <c r="E852" i="5"/>
  <c r="D852" i="5"/>
  <c r="B852" i="5"/>
  <c r="T851" i="5"/>
  <c r="L851" i="5"/>
  <c r="H851" i="5"/>
  <c r="T850" i="5"/>
  <c r="L850" i="5"/>
  <c r="H850" i="5"/>
  <c r="T849" i="5"/>
  <c r="L849" i="5"/>
  <c r="H849" i="5"/>
  <c r="T848" i="5"/>
  <c r="L848" i="5"/>
  <c r="H848" i="5"/>
  <c r="T847" i="5"/>
  <c r="L847" i="5"/>
  <c r="H847" i="5"/>
  <c r="T846" i="5"/>
  <c r="L846" i="5"/>
  <c r="H846" i="5"/>
  <c r="T845" i="5"/>
  <c r="L845" i="5"/>
  <c r="H845" i="5"/>
  <c r="T844" i="5"/>
  <c r="L844" i="5"/>
  <c r="H844" i="5"/>
  <c r="H842" i="5"/>
  <c r="C842" i="5"/>
  <c r="T841" i="5"/>
  <c r="L841" i="5"/>
  <c r="H841" i="5"/>
  <c r="T840" i="5"/>
  <c r="L840" i="5"/>
  <c r="H840" i="5"/>
  <c r="L839" i="5"/>
  <c r="H839" i="5"/>
  <c r="C839" i="5"/>
  <c r="T838" i="5"/>
  <c r="L838" i="5"/>
  <c r="H838" i="5"/>
  <c r="T837" i="5"/>
  <c r="L837" i="5"/>
  <c r="H837" i="5"/>
  <c r="H836" i="5"/>
  <c r="T835" i="5"/>
  <c r="L835" i="5"/>
  <c r="H835" i="5"/>
  <c r="T834" i="5"/>
  <c r="L834" i="5"/>
  <c r="H834" i="5"/>
  <c r="T833" i="5"/>
  <c r="L833" i="5"/>
  <c r="H833" i="5"/>
  <c r="T832" i="5"/>
  <c r="L832" i="5"/>
  <c r="H832" i="5"/>
  <c r="T831" i="5"/>
  <c r="L831" i="5"/>
  <c r="H831" i="5"/>
  <c r="H830" i="5"/>
  <c r="T829" i="5"/>
  <c r="L829" i="5"/>
  <c r="H829" i="5"/>
  <c r="T828" i="5"/>
  <c r="L828" i="5"/>
  <c r="H828" i="5"/>
  <c r="T827" i="5"/>
  <c r="L827" i="5"/>
  <c r="H827" i="5"/>
  <c r="T826" i="5"/>
  <c r="L826" i="5"/>
  <c r="H826" i="5"/>
  <c r="T825" i="5"/>
  <c r="L825" i="5"/>
  <c r="H825" i="5"/>
  <c r="T824" i="5"/>
  <c r="L824" i="5"/>
  <c r="H824" i="5"/>
  <c r="T823" i="5"/>
  <c r="L823" i="5"/>
  <c r="H823" i="5"/>
  <c r="H822" i="5"/>
  <c r="T821" i="5"/>
  <c r="L821" i="5"/>
  <c r="H821" i="5"/>
  <c r="T820" i="5"/>
  <c r="L820" i="5"/>
  <c r="H820" i="5"/>
  <c r="T819" i="5"/>
  <c r="L819" i="5"/>
  <c r="H819" i="5"/>
  <c r="T818" i="5"/>
  <c r="L818" i="5"/>
  <c r="H818" i="5"/>
  <c r="T817" i="5"/>
  <c r="L817" i="5"/>
  <c r="H817" i="5"/>
  <c r="T816" i="5"/>
  <c r="L816" i="5"/>
  <c r="H816" i="5"/>
  <c r="T815" i="5"/>
  <c r="L815" i="5"/>
  <c r="H815" i="5"/>
  <c r="AD811" i="5"/>
  <c r="S811" i="5"/>
  <c r="R811" i="5"/>
  <c r="Q811" i="5"/>
  <c r="P811" i="5"/>
  <c r="O811" i="5"/>
  <c r="N811" i="5"/>
  <c r="M811" i="5"/>
  <c r="K811" i="5"/>
  <c r="J811" i="5"/>
  <c r="I811" i="5"/>
  <c r="G811" i="5"/>
  <c r="F811" i="5"/>
  <c r="E811" i="5"/>
  <c r="D811" i="5"/>
  <c r="C811" i="5"/>
  <c r="B811" i="5"/>
  <c r="T808" i="5"/>
  <c r="L808" i="5"/>
  <c r="H808" i="5"/>
  <c r="L804" i="5"/>
  <c r="T803" i="5"/>
  <c r="L803" i="5"/>
  <c r="T802" i="5"/>
  <c r="L802" i="5"/>
  <c r="H802" i="5"/>
  <c r="T801" i="5"/>
  <c r="L801" i="5"/>
  <c r="H801" i="5"/>
  <c r="T800" i="5"/>
  <c r="L800" i="5"/>
  <c r="H800" i="5"/>
  <c r="T799" i="5"/>
  <c r="L799" i="5"/>
  <c r="H799" i="5"/>
  <c r="T797" i="5"/>
  <c r="L797" i="5"/>
  <c r="H797" i="5"/>
  <c r="T796" i="5"/>
  <c r="L796" i="5"/>
  <c r="H796" i="5"/>
  <c r="T795" i="5"/>
  <c r="L795" i="5"/>
  <c r="H795" i="5"/>
  <c r="T794" i="5"/>
  <c r="L794" i="5"/>
  <c r="H794" i="5"/>
  <c r="T793" i="5"/>
  <c r="L793" i="5"/>
  <c r="H793" i="5"/>
  <c r="T792" i="5"/>
  <c r="L792" i="5"/>
  <c r="H792" i="5"/>
  <c r="T791" i="5"/>
  <c r="L791" i="5"/>
  <c r="H791" i="5"/>
  <c r="T790" i="5"/>
  <c r="L790" i="5"/>
  <c r="H790" i="5"/>
  <c r="T789" i="5"/>
  <c r="L789" i="5"/>
  <c r="H789" i="5"/>
  <c r="T788" i="5"/>
  <c r="L788" i="5"/>
  <c r="H788" i="5"/>
  <c r="T787" i="5"/>
  <c r="L787" i="5"/>
  <c r="H787" i="5"/>
  <c r="S783" i="5"/>
  <c r="R783" i="5"/>
  <c r="Q783" i="5"/>
  <c r="P783" i="5"/>
  <c r="O783" i="5"/>
  <c r="N783" i="5"/>
  <c r="M783" i="5"/>
  <c r="K783" i="5"/>
  <c r="I783" i="5"/>
  <c r="G783" i="5"/>
  <c r="F783" i="5"/>
  <c r="E783" i="5"/>
  <c r="D783" i="5"/>
  <c r="C783" i="5"/>
  <c r="B783" i="5"/>
  <c r="T782" i="5"/>
  <c r="L782" i="5"/>
  <c r="H782" i="5"/>
  <c r="T781" i="5"/>
  <c r="L781" i="5"/>
  <c r="H781" i="5"/>
  <c r="T780" i="5"/>
  <c r="L780" i="5"/>
  <c r="H780" i="5"/>
  <c r="T779" i="5"/>
  <c r="L779" i="5"/>
  <c r="H779" i="5"/>
  <c r="T778" i="5"/>
  <c r="L778" i="5"/>
  <c r="H778" i="5"/>
  <c r="T777" i="5"/>
  <c r="L777" i="5"/>
  <c r="H777" i="5"/>
  <c r="T776" i="5"/>
  <c r="L776" i="5"/>
  <c r="H776" i="5"/>
  <c r="T775" i="5"/>
  <c r="L775" i="5"/>
  <c r="H775" i="5"/>
  <c r="T774" i="5"/>
  <c r="L774" i="5"/>
  <c r="H774" i="5"/>
  <c r="T773" i="5"/>
  <c r="L773" i="5"/>
  <c r="H773" i="5"/>
  <c r="T772" i="5"/>
  <c r="L772" i="5"/>
  <c r="H772" i="5"/>
  <c r="T771" i="5"/>
  <c r="L771" i="5"/>
  <c r="H771" i="5"/>
  <c r="T770" i="5"/>
  <c r="L770" i="5"/>
  <c r="T769" i="5"/>
  <c r="L769" i="5"/>
  <c r="H769" i="5"/>
  <c r="T768" i="5"/>
  <c r="L768" i="5"/>
  <c r="H768" i="5"/>
  <c r="T767" i="5"/>
  <c r="L767" i="5"/>
  <c r="H767" i="5"/>
  <c r="L766" i="5"/>
  <c r="T765" i="5"/>
  <c r="L765" i="5"/>
  <c r="J765" i="5"/>
  <c r="J783" i="5" s="1"/>
  <c r="T763" i="5"/>
  <c r="L763" i="5"/>
  <c r="H763" i="5"/>
  <c r="T762" i="5"/>
  <c r="L762" i="5"/>
  <c r="H762" i="5"/>
  <c r="T760" i="5"/>
  <c r="L760" i="5"/>
  <c r="H760" i="5"/>
  <c r="T759" i="5"/>
  <c r="L759" i="5"/>
  <c r="H759" i="5"/>
  <c r="T758" i="5"/>
  <c r="L758" i="5"/>
  <c r="H758" i="5"/>
  <c r="T757" i="5"/>
  <c r="L757" i="5"/>
  <c r="H757" i="5"/>
  <c r="T756" i="5"/>
  <c r="L756" i="5"/>
  <c r="H756" i="5"/>
  <c r="T755" i="5"/>
  <c r="L755" i="5"/>
  <c r="H755" i="5"/>
  <c r="H753" i="5"/>
  <c r="T751" i="5"/>
  <c r="T750" i="5"/>
  <c r="T746" i="5"/>
  <c r="L746" i="5"/>
  <c r="H746" i="5"/>
  <c r="T745" i="5"/>
  <c r="T744" i="5"/>
  <c r="T742" i="5"/>
  <c r="L742" i="5"/>
  <c r="H742" i="5"/>
  <c r="T740" i="5"/>
  <c r="T739" i="5"/>
  <c r="L739" i="5"/>
  <c r="H739" i="5"/>
  <c r="T735" i="5"/>
  <c r="S735" i="5"/>
  <c r="R735" i="5"/>
  <c r="Q735" i="5"/>
  <c r="P735" i="5"/>
  <c r="O735" i="5"/>
  <c r="N735" i="5"/>
  <c r="M735" i="5"/>
  <c r="K735" i="5"/>
  <c r="J735" i="5"/>
  <c r="I735" i="5"/>
  <c r="G735" i="5"/>
  <c r="F735" i="5"/>
  <c r="E735" i="5"/>
  <c r="D735" i="5"/>
  <c r="C735" i="5"/>
  <c r="B735" i="5"/>
  <c r="L734" i="5"/>
  <c r="H734" i="5"/>
  <c r="H733" i="5"/>
  <c r="L732" i="5"/>
  <c r="H732" i="5"/>
  <c r="L731" i="5"/>
  <c r="H731" i="5"/>
  <c r="L730" i="5"/>
  <c r="H730" i="5"/>
  <c r="L729" i="5"/>
  <c r="H729" i="5"/>
  <c r="H728" i="5"/>
  <c r="L727" i="5"/>
  <c r="H727" i="5"/>
  <c r="L726" i="5"/>
  <c r="H726" i="5"/>
  <c r="L725" i="5"/>
  <c r="H725" i="5"/>
  <c r="L724" i="5"/>
  <c r="H724" i="5"/>
  <c r="L723" i="5"/>
  <c r="H723" i="5"/>
  <c r="L722" i="5"/>
  <c r="H722" i="5"/>
  <c r="L721" i="5"/>
  <c r="H721" i="5"/>
  <c r="S717" i="5"/>
  <c r="R717" i="5"/>
  <c r="Q717" i="5"/>
  <c r="P717" i="5"/>
  <c r="O717" i="5"/>
  <c r="N717" i="5"/>
  <c r="M717" i="5"/>
  <c r="K717" i="5"/>
  <c r="I717" i="5"/>
  <c r="G717" i="5"/>
  <c r="F717" i="5"/>
  <c r="E717" i="5"/>
  <c r="D717" i="5"/>
  <c r="C717" i="5"/>
  <c r="B717" i="5"/>
  <c r="T716" i="5"/>
  <c r="L716" i="5"/>
  <c r="H716" i="5"/>
  <c r="T715" i="5"/>
  <c r="L715" i="5"/>
  <c r="J715" i="5"/>
  <c r="H715" i="5"/>
  <c r="T714" i="5"/>
  <c r="L714" i="5"/>
  <c r="H714" i="5"/>
  <c r="T713" i="5"/>
  <c r="L713" i="5"/>
  <c r="J713" i="5"/>
  <c r="H713" i="5"/>
  <c r="T705" i="5"/>
  <c r="L705" i="5"/>
  <c r="H705" i="5"/>
  <c r="T704" i="5"/>
  <c r="L704" i="5"/>
  <c r="J704" i="5"/>
  <c r="H704" i="5"/>
  <c r="T703" i="5"/>
  <c r="L703" i="5"/>
  <c r="J703" i="5"/>
  <c r="H703" i="5"/>
  <c r="T702" i="5"/>
  <c r="L702" i="5"/>
  <c r="H702" i="5"/>
  <c r="T701" i="5"/>
  <c r="L701" i="5"/>
  <c r="J701" i="5"/>
  <c r="H701" i="5"/>
  <c r="T700" i="5"/>
  <c r="L700" i="5"/>
  <c r="J700" i="5"/>
  <c r="H700" i="5"/>
  <c r="T698" i="5"/>
  <c r="L698" i="5"/>
  <c r="J698" i="5"/>
  <c r="H698" i="5"/>
  <c r="T697" i="5"/>
  <c r="L697" i="5"/>
  <c r="J697" i="5"/>
  <c r="H697" i="5"/>
  <c r="T696" i="5"/>
  <c r="L696" i="5"/>
  <c r="J696" i="5"/>
  <c r="H696" i="5"/>
  <c r="T695" i="5"/>
  <c r="L695" i="5"/>
  <c r="H695" i="5"/>
  <c r="T694" i="5"/>
  <c r="L694" i="5"/>
  <c r="H694" i="5"/>
  <c r="T693" i="5"/>
  <c r="L693" i="5"/>
  <c r="J693" i="5"/>
  <c r="H693" i="5"/>
  <c r="T691" i="5"/>
  <c r="L691" i="5"/>
  <c r="J691" i="5"/>
  <c r="H691" i="5"/>
  <c r="T690" i="5"/>
  <c r="L690" i="5"/>
  <c r="J690" i="5"/>
  <c r="H690" i="5"/>
  <c r="T689" i="5"/>
  <c r="L689" i="5"/>
  <c r="H689" i="5"/>
  <c r="T688" i="5"/>
  <c r="L688" i="5"/>
  <c r="H688" i="5"/>
  <c r="T687" i="5"/>
  <c r="L687" i="5"/>
  <c r="H687" i="5"/>
  <c r="T686" i="5"/>
  <c r="L686" i="5"/>
  <c r="H686" i="5"/>
  <c r="S682" i="5"/>
  <c r="R682" i="5"/>
  <c r="Q682" i="5"/>
  <c r="P682" i="5"/>
  <c r="O682" i="5"/>
  <c r="O683" i="5" s="1"/>
  <c r="M682" i="5"/>
  <c r="K682" i="5"/>
  <c r="I682" i="5"/>
  <c r="G682" i="5"/>
  <c r="F682" i="5"/>
  <c r="E682" i="5"/>
  <c r="D682" i="5"/>
  <c r="C682" i="5"/>
  <c r="B682" i="5"/>
  <c r="T681" i="5"/>
  <c r="L681" i="5"/>
  <c r="T680" i="5"/>
  <c r="L680" i="5"/>
  <c r="H680" i="5"/>
  <c r="T679" i="5"/>
  <c r="L679" i="5"/>
  <c r="H679" i="5"/>
  <c r="T678" i="5"/>
  <c r="L678" i="5"/>
  <c r="H678" i="5"/>
  <c r="T677" i="5"/>
  <c r="L677" i="5"/>
  <c r="H677" i="5"/>
  <c r="T676" i="5"/>
  <c r="L676" i="5"/>
  <c r="H676" i="5"/>
  <c r="T675" i="5"/>
  <c r="L675" i="5"/>
  <c r="H675" i="5"/>
  <c r="T674" i="5"/>
  <c r="L674" i="5"/>
  <c r="T673" i="5"/>
  <c r="L673" i="5"/>
  <c r="H673" i="5"/>
  <c r="T672" i="5"/>
  <c r="L672" i="5"/>
  <c r="J672" i="5"/>
  <c r="H672" i="5"/>
  <c r="T671" i="5"/>
  <c r="L671" i="5"/>
  <c r="H671" i="5"/>
  <c r="T670" i="5"/>
  <c r="L670" i="5"/>
  <c r="H670" i="5"/>
  <c r="T669" i="5"/>
  <c r="L669" i="5"/>
  <c r="H669" i="5"/>
  <c r="T668" i="5"/>
  <c r="L668" i="5"/>
  <c r="H668" i="5"/>
  <c r="T667" i="5"/>
  <c r="H667" i="5"/>
  <c r="T666" i="5"/>
  <c r="H666" i="5"/>
  <c r="T665" i="5"/>
  <c r="H665" i="5"/>
  <c r="T664" i="5"/>
  <c r="H664" i="5"/>
  <c r="T663" i="5"/>
  <c r="H663" i="5"/>
  <c r="T662" i="5"/>
  <c r="L662" i="5"/>
  <c r="H662" i="5"/>
  <c r="T661" i="5"/>
  <c r="H661" i="5"/>
  <c r="T660" i="5"/>
  <c r="H660" i="5"/>
  <c r="T659" i="5"/>
  <c r="L659" i="5"/>
  <c r="H659" i="5"/>
  <c r="T658" i="5"/>
  <c r="L658" i="5"/>
  <c r="T657" i="5"/>
  <c r="L657" i="5"/>
  <c r="T656" i="5"/>
  <c r="L656" i="5"/>
  <c r="T655" i="5"/>
  <c r="L655" i="5"/>
  <c r="H655" i="5"/>
  <c r="T654" i="5"/>
  <c r="L654" i="5"/>
  <c r="H654" i="5"/>
  <c r="T653" i="5"/>
  <c r="L653" i="5"/>
  <c r="H653" i="5"/>
  <c r="T652" i="5"/>
  <c r="L652" i="5"/>
  <c r="H652" i="5"/>
  <c r="T651" i="5"/>
  <c r="L651" i="5"/>
  <c r="H651" i="5"/>
  <c r="T650" i="5"/>
  <c r="L650" i="5"/>
  <c r="H650" i="5"/>
  <c r="T649" i="5"/>
  <c r="L649" i="5"/>
  <c r="H649" i="5"/>
  <c r="T648" i="5"/>
  <c r="L648" i="5"/>
  <c r="H648" i="5"/>
  <c r="T647" i="5"/>
  <c r="L647" i="5"/>
  <c r="H647" i="5"/>
  <c r="T646" i="5"/>
  <c r="L646" i="5"/>
  <c r="H646" i="5"/>
  <c r="T644" i="5"/>
  <c r="L644" i="5"/>
  <c r="H644" i="5"/>
  <c r="T643" i="5"/>
  <c r="H643" i="5"/>
  <c r="T642" i="5"/>
  <c r="L642" i="5"/>
  <c r="H642" i="5"/>
  <c r="T641" i="5"/>
  <c r="L641" i="5"/>
  <c r="H641" i="5"/>
  <c r="T640" i="5"/>
  <c r="L640" i="5"/>
  <c r="H640" i="5"/>
  <c r="T639" i="5"/>
  <c r="L639" i="5"/>
  <c r="H639" i="5"/>
  <c r="T638" i="5"/>
  <c r="L638" i="5"/>
  <c r="H638" i="5"/>
  <c r="T637" i="5"/>
  <c r="L637" i="5"/>
  <c r="H637" i="5"/>
  <c r="T636" i="5"/>
  <c r="L636" i="5"/>
  <c r="H636" i="5"/>
  <c r="T635" i="5"/>
  <c r="L635" i="5"/>
  <c r="H635" i="5"/>
  <c r="T634" i="5"/>
  <c r="L634" i="5"/>
  <c r="H634" i="5"/>
  <c r="T633" i="5"/>
  <c r="L633" i="5"/>
  <c r="H633" i="5"/>
  <c r="T632" i="5"/>
  <c r="L632" i="5"/>
  <c r="T631" i="5"/>
  <c r="L631" i="5"/>
  <c r="T630" i="5"/>
  <c r="L630" i="5"/>
  <c r="H630" i="5"/>
  <c r="T629" i="5"/>
  <c r="L629" i="5"/>
  <c r="H629" i="5"/>
  <c r="T628" i="5"/>
  <c r="L628" i="5"/>
  <c r="H628" i="5"/>
  <c r="T627" i="5"/>
  <c r="L627" i="5"/>
  <c r="H627" i="5"/>
  <c r="T626" i="5"/>
  <c r="L626" i="5"/>
  <c r="H626" i="5"/>
  <c r="T625" i="5"/>
  <c r="L625" i="5"/>
  <c r="H625" i="5"/>
  <c r="T624" i="5"/>
  <c r="L624" i="5"/>
  <c r="H624" i="5"/>
  <c r="T623" i="5"/>
  <c r="L623" i="5"/>
  <c r="H623" i="5"/>
  <c r="T622" i="5"/>
  <c r="N622" i="5"/>
  <c r="N682" i="5" s="1"/>
  <c r="L622" i="5"/>
  <c r="H622" i="5"/>
  <c r="T621" i="5"/>
  <c r="L621" i="5"/>
  <c r="H621" i="5"/>
  <c r="T620" i="5"/>
  <c r="T619" i="5"/>
  <c r="L619" i="5"/>
  <c r="H619" i="5"/>
  <c r="T618" i="5"/>
  <c r="L618" i="5"/>
  <c r="H618" i="5"/>
  <c r="T617" i="5"/>
  <c r="L617" i="5"/>
  <c r="H617" i="5"/>
  <c r="T616" i="5"/>
  <c r="L616" i="5"/>
  <c r="H616" i="5"/>
  <c r="T615" i="5"/>
  <c r="L615" i="5"/>
  <c r="H615" i="5"/>
  <c r="T614" i="5"/>
  <c r="L614" i="5"/>
  <c r="H614" i="5"/>
  <c r="T613" i="5"/>
  <c r="L613" i="5"/>
  <c r="H613" i="5"/>
  <c r="T612" i="5"/>
  <c r="L612" i="5"/>
  <c r="H612" i="5"/>
  <c r="T611" i="5"/>
  <c r="L611" i="5"/>
  <c r="H611" i="5"/>
  <c r="T610" i="5"/>
  <c r="L610" i="5"/>
  <c r="H610" i="5"/>
  <c r="T609" i="5"/>
  <c r="L609" i="5"/>
  <c r="H609" i="5"/>
  <c r="T608" i="5"/>
  <c r="L608" i="5"/>
  <c r="H608" i="5"/>
  <c r="T607" i="5"/>
  <c r="L607" i="5"/>
  <c r="H607" i="5"/>
  <c r="T606" i="5"/>
  <c r="L606" i="5"/>
  <c r="H606" i="5"/>
  <c r="T605" i="5"/>
  <c r="H605" i="5"/>
  <c r="T604" i="5"/>
  <c r="H604" i="5"/>
  <c r="T603" i="5"/>
  <c r="L603" i="5"/>
  <c r="H603" i="5"/>
  <c r="T602" i="5"/>
  <c r="L602" i="5"/>
  <c r="H602" i="5"/>
  <c r="T601" i="5"/>
  <c r="L601" i="5"/>
  <c r="H601" i="5"/>
  <c r="T600" i="5"/>
  <c r="L600" i="5"/>
  <c r="H600" i="5"/>
  <c r="H599" i="5"/>
  <c r="T598" i="5"/>
  <c r="L598" i="5"/>
  <c r="H598" i="5"/>
  <c r="T597" i="5"/>
  <c r="L597" i="5"/>
  <c r="H597" i="5"/>
  <c r="T596" i="5"/>
  <c r="L596" i="5"/>
  <c r="T595" i="5"/>
  <c r="T594" i="5"/>
  <c r="L594" i="5"/>
  <c r="T593" i="5"/>
  <c r="L593" i="5"/>
  <c r="T591" i="5"/>
  <c r="L590" i="5"/>
  <c r="T588" i="5"/>
  <c r="L588" i="5"/>
  <c r="T587" i="5"/>
  <c r="L587" i="5"/>
  <c r="T586" i="5"/>
  <c r="L586" i="5"/>
  <c r="T585" i="5"/>
  <c r="L585" i="5"/>
  <c r="T584" i="5"/>
  <c r="L584" i="5"/>
  <c r="T583" i="5"/>
  <c r="L583" i="5"/>
  <c r="T582" i="5"/>
  <c r="L582" i="5"/>
  <c r="H582" i="5"/>
  <c r="T581" i="5"/>
  <c r="L581" i="5"/>
  <c r="H581" i="5"/>
  <c r="T580" i="5"/>
  <c r="L580" i="5"/>
  <c r="H580" i="5"/>
  <c r="T579" i="5"/>
  <c r="L579" i="5"/>
  <c r="H579" i="5"/>
  <c r="T578" i="5"/>
  <c r="L578" i="5"/>
  <c r="H578" i="5"/>
  <c r="T577" i="5"/>
  <c r="L577" i="5"/>
  <c r="H577" i="5"/>
  <c r="T576" i="5"/>
  <c r="L576" i="5"/>
  <c r="H576" i="5"/>
  <c r="T575" i="5"/>
  <c r="L575" i="5"/>
  <c r="H575" i="5"/>
  <c r="T574" i="5"/>
  <c r="L574" i="5"/>
  <c r="H574" i="5"/>
  <c r="T571" i="5"/>
  <c r="L571" i="5"/>
  <c r="H571" i="5"/>
  <c r="T570" i="5"/>
  <c r="L570" i="5"/>
  <c r="H570" i="5"/>
  <c r="T569" i="5"/>
  <c r="L569" i="5"/>
  <c r="H569" i="5"/>
  <c r="T568" i="5"/>
  <c r="L568" i="5"/>
  <c r="H568" i="5"/>
  <c r="T567" i="5"/>
  <c r="L567" i="5"/>
  <c r="H567" i="5"/>
  <c r="T566" i="5"/>
  <c r="L566" i="5"/>
  <c r="H566" i="5"/>
  <c r="T565" i="5"/>
  <c r="L565" i="5"/>
  <c r="H565" i="5"/>
  <c r="T564" i="5"/>
  <c r="L564" i="5"/>
  <c r="H564" i="5"/>
  <c r="T563" i="5"/>
  <c r="L563" i="5"/>
  <c r="H563" i="5"/>
  <c r="T562" i="5"/>
  <c r="L562" i="5"/>
  <c r="H562" i="5"/>
  <c r="T560" i="5"/>
  <c r="L560" i="5"/>
  <c r="H560" i="5"/>
  <c r="T559" i="5"/>
  <c r="L559" i="5"/>
  <c r="H559" i="5"/>
  <c r="T558" i="5"/>
  <c r="L558" i="5"/>
  <c r="H558" i="5"/>
  <c r="T557" i="5"/>
  <c r="L557" i="5"/>
  <c r="H557" i="5"/>
  <c r="T556" i="5"/>
  <c r="L556" i="5"/>
  <c r="H556" i="5"/>
  <c r="T555" i="5"/>
  <c r="L555" i="5"/>
  <c r="H555" i="5"/>
  <c r="T554" i="5"/>
  <c r="L554" i="5"/>
  <c r="H554" i="5"/>
  <c r="T553" i="5"/>
  <c r="L553" i="5"/>
  <c r="H553" i="5"/>
  <c r="T552" i="5"/>
  <c r="L552" i="5"/>
  <c r="H552" i="5"/>
  <c r="T551" i="5"/>
  <c r="L551" i="5"/>
  <c r="H551" i="5"/>
  <c r="T550" i="5"/>
  <c r="L550" i="5"/>
  <c r="H550" i="5"/>
  <c r="T549" i="5"/>
  <c r="L549" i="5"/>
  <c r="H549" i="5"/>
  <c r="T548" i="5"/>
  <c r="L548" i="5"/>
  <c r="H548" i="5"/>
  <c r="T547" i="5"/>
  <c r="L547" i="5"/>
  <c r="H547" i="5"/>
  <c r="T546" i="5"/>
  <c r="L546" i="5"/>
  <c r="H546" i="5"/>
  <c r="T545" i="5"/>
  <c r="L545" i="5"/>
  <c r="H545" i="5"/>
  <c r="T544" i="5"/>
  <c r="L544" i="5"/>
  <c r="H544" i="5"/>
  <c r="T543" i="5"/>
  <c r="L543" i="5"/>
  <c r="H543" i="5"/>
  <c r="T542" i="5"/>
  <c r="L542" i="5"/>
  <c r="H542" i="5"/>
  <c r="T541" i="5"/>
  <c r="L541" i="5"/>
  <c r="T540" i="5"/>
  <c r="L540" i="5"/>
  <c r="T539" i="5"/>
  <c r="L539" i="5"/>
  <c r="T538" i="5"/>
  <c r="T537" i="5"/>
  <c r="L537" i="5"/>
  <c r="H537" i="5"/>
  <c r="T536" i="5"/>
  <c r="L536" i="5"/>
  <c r="T535" i="5"/>
  <c r="L535" i="5"/>
  <c r="T534" i="5"/>
  <c r="L534" i="5"/>
  <c r="H534" i="5"/>
  <c r="T533" i="5"/>
  <c r="L533" i="5"/>
  <c r="H533" i="5"/>
  <c r="T532" i="5"/>
  <c r="L532" i="5"/>
  <c r="H532" i="5"/>
  <c r="T531" i="5"/>
  <c r="L531" i="5"/>
  <c r="H531" i="5"/>
  <c r="T530" i="5"/>
  <c r="L530" i="5"/>
  <c r="H530" i="5"/>
  <c r="T529" i="5"/>
  <c r="L529" i="5"/>
  <c r="H529" i="5"/>
  <c r="T528" i="5"/>
  <c r="L528" i="5"/>
  <c r="H528" i="5"/>
  <c r="T527" i="5"/>
  <c r="L527" i="5"/>
  <c r="H527" i="5"/>
  <c r="T526" i="5"/>
  <c r="L526" i="5"/>
  <c r="H526" i="5"/>
  <c r="T525" i="5"/>
  <c r="L525" i="5"/>
  <c r="H525" i="5"/>
  <c r="T524" i="5"/>
  <c r="L524" i="5"/>
  <c r="H524" i="5"/>
  <c r="T523" i="5"/>
  <c r="L523" i="5"/>
  <c r="H523" i="5"/>
  <c r="T522" i="5"/>
  <c r="L522" i="5"/>
  <c r="H522" i="5"/>
  <c r="T521" i="5"/>
  <c r="L521" i="5"/>
  <c r="H521" i="5"/>
  <c r="T520" i="5"/>
  <c r="L520" i="5"/>
  <c r="H520" i="5"/>
  <c r="T519" i="5"/>
  <c r="L519" i="5"/>
  <c r="H519" i="5"/>
  <c r="T518" i="5"/>
  <c r="L518" i="5"/>
  <c r="H518" i="5"/>
  <c r="T517" i="5"/>
  <c r="L517" i="5"/>
  <c r="H517" i="5"/>
  <c r="T516" i="5"/>
  <c r="L516" i="5"/>
  <c r="H516" i="5"/>
  <c r="T515" i="5"/>
  <c r="L515" i="5"/>
  <c r="H515" i="5"/>
  <c r="T514" i="5"/>
  <c r="L514" i="5"/>
  <c r="H514" i="5"/>
  <c r="T513" i="5"/>
  <c r="L513" i="5"/>
  <c r="H513" i="5"/>
  <c r="T512" i="5"/>
  <c r="L512" i="5"/>
  <c r="H512" i="5"/>
  <c r="T511" i="5"/>
  <c r="L511" i="5"/>
  <c r="H511" i="5"/>
  <c r="T510" i="5"/>
  <c r="L510" i="5"/>
  <c r="H510" i="5"/>
  <c r="T509" i="5"/>
  <c r="L509" i="5"/>
  <c r="H509" i="5"/>
  <c r="T508" i="5"/>
  <c r="L508" i="5"/>
  <c r="J508" i="5"/>
  <c r="H508" i="5"/>
  <c r="T507" i="5"/>
  <c r="L507" i="5"/>
  <c r="H507" i="5"/>
  <c r="T506" i="5"/>
  <c r="L506" i="5"/>
  <c r="J506" i="5"/>
  <c r="H506" i="5"/>
  <c r="T505" i="5"/>
  <c r="L505" i="5"/>
  <c r="H505" i="5"/>
  <c r="T504" i="5"/>
  <c r="L504" i="5"/>
  <c r="H504" i="5"/>
  <c r="T503" i="5"/>
  <c r="L503" i="5"/>
  <c r="H503" i="5"/>
  <c r="T502" i="5"/>
  <c r="L502" i="5"/>
  <c r="J502" i="5"/>
  <c r="H502" i="5"/>
  <c r="H501" i="5"/>
  <c r="L500" i="5"/>
  <c r="H500" i="5"/>
  <c r="T499" i="5"/>
  <c r="H499" i="5"/>
  <c r="T498" i="5"/>
  <c r="L498" i="5"/>
  <c r="T497" i="5"/>
  <c r="L497" i="5"/>
  <c r="H497" i="5"/>
  <c r="T496" i="5"/>
  <c r="L496" i="5"/>
  <c r="H496" i="5"/>
  <c r="T495" i="5"/>
  <c r="L495" i="5"/>
  <c r="H495" i="5"/>
  <c r="T494" i="5"/>
  <c r="L494" i="5"/>
  <c r="H494" i="5"/>
  <c r="T493" i="5"/>
  <c r="L493" i="5"/>
  <c r="H493" i="5"/>
  <c r="T492" i="5"/>
  <c r="L492" i="5"/>
  <c r="H492" i="5"/>
  <c r="T491" i="5"/>
  <c r="L491" i="5"/>
  <c r="J491" i="5"/>
  <c r="H491" i="5"/>
  <c r="T490" i="5"/>
  <c r="L490" i="5"/>
  <c r="H490" i="5"/>
  <c r="T489" i="5"/>
  <c r="L489" i="5"/>
  <c r="H489" i="5"/>
  <c r="T488" i="5"/>
  <c r="L488" i="5"/>
  <c r="H488" i="5"/>
  <c r="T487" i="5"/>
  <c r="L487" i="5"/>
  <c r="H487" i="5"/>
  <c r="T486" i="5"/>
  <c r="L486" i="5"/>
  <c r="H486" i="5"/>
  <c r="T485" i="5"/>
  <c r="L485" i="5"/>
  <c r="T484" i="5"/>
  <c r="L484" i="5"/>
  <c r="T483" i="5"/>
  <c r="L483" i="5"/>
  <c r="T482" i="5"/>
  <c r="L482" i="5"/>
  <c r="H482" i="5"/>
  <c r="T481" i="5"/>
  <c r="L481" i="5"/>
  <c r="H481" i="5"/>
  <c r="T480" i="5"/>
  <c r="L480" i="5"/>
  <c r="H480" i="5"/>
  <c r="T479" i="5"/>
  <c r="L479" i="5"/>
  <c r="H479" i="5"/>
  <c r="S475" i="5"/>
  <c r="Q475" i="5"/>
  <c r="P475" i="5"/>
  <c r="O477" i="5" s="1"/>
  <c r="O475" i="5"/>
  <c r="K475" i="5"/>
  <c r="I475" i="5"/>
  <c r="G475" i="5"/>
  <c r="F475" i="5"/>
  <c r="C475" i="5"/>
  <c r="B475" i="5"/>
  <c r="AD474" i="5"/>
  <c r="AD475" i="5" s="1"/>
  <c r="T474" i="5"/>
  <c r="L474" i="5"/>
  <c r="H474" i="5"/>
  <c r="T473" i="5"/>
  <c r="L473" i="5"/>
  <c r="T472" i="5"/>
  <c r="L472" i="5"/>
  <c r="H472" i="5"/>
  <c r="T471" i="5"/>
  <c r="L471" i="5"/>
  <c r="H471" i="5"/>
  <c r="T470" i="5"/>
  <c r="L470" i="5"/>
  <c r="H470" i="5"/>
  <c r="T469" i="5"/>
  <c r="L469" i="5"/>
  <c r="H469" i="5"/>
  <c r="T468" i="5"/>
  <c r="L468" i="5"/>
  <c r="J468" i="5"/>
  <c r="H468" i="5"/>
  <c r="T467" i="5"/>
  <c r="L467" i="5"/>
  <c r="H467" i="5"/>
  <c r="T466" i="5"/>
  <c r="L466" i="5"/>
  <c r="H466" i="5"/>
  <c r="T465" i="5"/>
  <c r="L465" i="5"/>
  <c r="H465" i="5"/>
  <c r="T464" i="5"/>
  <c r="L464" i="5"/>
  <c r="H464" i="5"/>
  <c r="T462" i="5"/>
  <c r="L462" i="5"/>
  <c r="H462" i="5"/>
  <c r="T461" i="5"/>
  <c r="L461" i="5"/>
  <c r="H461" i="5"/>
  <c r="T460" i="5"/>
  <c r="L460" i="5"/>
  <c r="H460" i="5"/>
  <c r="T459" i="5"/>
  <c r="L459" i="5"/>
  <c r="H459" i="5"/>
  <c r="T458" i="5"/>
  <c r="L458" i="5"/>
  <c r="H458" i="5"/>
  <c r="T457" i="5"/>
  <c r="T456" i="5"/>
  <c r="L456" i="5"/>
  <c r="H456" i="5"/>
  <c r="T455" i="5"/>
  <c r="L455" i="5"/>
  <c r="H455" i="5"/>
  <c r="T454" i="5"/>
  <c r="L454" i="5"/>
  <c r="H454" i="5"/>
  <c r="T453" i="5"/>
  <c r="L453" i="5"/>
  <c r="H453" i="5"/>
  <c r="T452" i="5"/>
  <c r="L452" i="5"/>
  <c r="H452" i="5"/>
  <c r="T451" i="5"/>
  <c r="T450" i="5"/>
  <c r="T449" i="5"/>
  <c r="T448" i="5"/>
  <c r="L448" i="5"/>
  <c r="H448" i="5"/>
  <c r="T447" i="5"/>
  <c r="L447" i="5"/>
  <c r="H447" i="5"/>
  <c r="T446" i="5"/>
  <c r="L446" i="5"/>
  <c r="H446" i="5"/>
  <c r="T445" i="5"/>
  <c r="L445" i="5"/>
  <c r="H445" i="5"/>
  <c r="T444" i="5"/>
  <c r="L444" i="5"/>
  <c r="H444" i="5"/>
  <c r="T443" i="5"/>
  <c r="L443" i="5"/>
  <c r="H443" i="5"/>
  <c r="T442" i="5"/>
  <c r="L442" i="5"/>
  <c r="H442" i="5"/>
  <c r="T441" i="5"/>
  <c r="T440" i="5"/>
  <c r="L440" i="5"/>
  <c r="H440" i="5"/>
  <c r="T439" i="5"/>
  <c r="L439" i="5"/>
  <c r="H439" i="5"/>
  <c r="T438" i="5"/>
  <c r="L438" i="5"/>
  <c r="H438" i="5"/>
  <c r="T437" i="5"/>
  <c r="L437" i="5"/>
  <c r="H437" i="5"/>
  <c r="T436" i="5"/>
  <c r="L436" i="5"/>
  <c r="H436" i="5"/>
  <c r="T435" i="5"/>
  <c r="L435" i="5"/>
  <c r="H435" i="5"/>
  <c r="T434" i="5"/>
  <c r="L434" i="5"/>
  <c r="H434" i="5"/>
  <c r="T433" i="5"/>
  <c r="L433" i="5"/>
  <c r="H433" i="5"/>
  <c r="T432" i="5"/>
  <c r="L432" i="5"/>
  <c r="H432" i="5"/>
  <c r="T431" i="5"/>
  <c r="L431" i="5"/>
  <c r="H431" i="5"/>
  <c r="T430" i="5"/>
  <c r="L430" i="5"/>
  <c r="T429" i="5"/>
  <c r="L429" i="5"/>
  <c r="H429" i="5"/>
  <c r="T426" i="5"/>
  <c r="L426" i="5"/>
  <c r="H426" i="5"/>
  <c r="T425" i="5"/>
  <c r="L425" i="5"/>
  <c r="H425" i="5"/>
  <c r="T424" i="5"/>
  <c r="L424" i="5"/>
  <c r="H424" i="5"/>
  <c r="T423" i="5"/>
  <c r="T422" i="5"/>
  <c r="L422" i="5"/>
  <c r="T421" i="5"/>
  <c r="L421" i="5"/>
  <c r="H421" i="5"/>
  <c r="T420" i="5"/>
  <c r="L420" i="5"/>
  <c r="T419" i="5"/>
  <c r="L419" i="5"/>
  <c r="H419" i="5"/>
  <c r="T418" i="5"/>
  <c r="L418" i="5"/>
  <c r="T417" i="5"/>
  <c r="L417" i="5"/>
  <c r="H417" i="5"/>
  <c r="T416" i="5"/>
  <c r="L416" i="5"/>
  <c r="J416" i="5"/>
  <c r="H416" i="5"/>
  <c r="T415" i="5"/>
  <c r="L415" i="5"/>
  <c r="H415" i="5"/>
  <c r="T414" i="5"/>
  <c r="L414" i="5"/>
  <c r="T413" i="5"/>
  <c r="L413" i="5"/>
  <c r="T412" i="5"/>
  <c r="L412" i="5"/>
  <c r="T411" i="5"/>
  <c r="L411" i="5"/>
  <c r="T410" i="5"/>
  <c r="L410" i="5"/>
  <c r="H410" i="5"/>
  <c r="T409" i="5"/>
  <c r="L409" i="5"/>
  <c r="H409" i="5"/>
  <c r="T408" i="5"/>
  <c r="L408" i="5"/>
  <c r="H408" i="5"/>
  <c r="T407" i="5"/>
  <c r="L407" i="5"/>
  <c r="H407" i="5"/>
  <c r="T406" i="5"/>
  <c r="L406" i="5"/>
  <c r="H406" i="5"/>
  <c r="T405" i="5"/>
  <c r="L405" i="5"/>
  <c r="H405" i="5"/>
  <c r="T404" i="5"/>
  <c r="H404" i="5"/>
  <c r="T403" i="5"/>
  <c r="H403" i="5"/>
  <c r="T402" i="5"/>
  <c r="H402" i="5"/>
  <c r="T401" i="5"/>
  <c r="L401" i="5"/>
  <c r="H401" i="5"/>
  <c r="T400" i="5"/>
  <c r="L400" i="5"/>
  <c r="H400" i="5"/>
  <c r="T399" i="5"/>
  <c r="L399" i="5"/>
  <c r="H399" i="5"/>
  <c r="T398" i="5"/>
  <c r="L398" i="5"/>
  <c r="H398" i="5"/>
  <c r="T397" i="5"/>
  <c r="L397" i="5"/>
  <c r="H397" i="5"/>
  <c r="T396" i="5"/>
  <c r="T395" i="5"/>
  <c r="T394" i="5"/>
  <c r="L394" i="5"/>
  <c r="H394" i="5"/>
  <c r="T393" i="5"/>
  <c r="L393" i="5"/>
  <c r="H393" i="5"/>
  <c r="T392" i="5"/>
  <c r="T391" i="5"/>
  <c r="T389" i="5"/>
  <c r="L389" i="5"/>
  <c r="H389" i="5"/>
  <c r="T388" i="5"/>
  <c r="T387" i="5"/>
  <c r="L387" i="5"/>
  <c r="H387" i="5"/>
  <c r="T386" i="5"/>
  <c r="L386" i="5"/>
  <c r="H386" i="5"/>
  <c r="T385" i="5"/>
  <c r="L385" i="5"/>
  <c r="H385" i="5"/>
  <c r="T384" i="5"/>
  <c r="H384" i="5"/>
  <c r="T383" i="5"/>
  <c r="L383" i="5"/>
  <c r="H383" i="5"/>
  <c r="T382" i="5"/>
  <c r="L382" i="5"/>
  <c r="H382" i="5"/>
  <c r="T381" i="5"/>
  <c r="L381" i="5"/>
  <c r="H381" i="5"/>
  <c r="T380" i="5"/>
  <c r="L380" i="5"/>
  <c r="H380" i="5"/>
  <c r="T379" i="5"/>
  <c r="L379" i="5"/>
  <c r="H379" i="5"/>
  <c r="T378" i="5"/>
  <c r="L378" i="5"/>
  <c r="H378" i="5"/>
  <c r="T377" i="5"/>
  <c r="L377" i="5"/>
  <c r="H377" i="5"/>
  <c r="T376" i="5"/>
  <c r="L376" i="5"/>
  <c r="H376" i="5"/>
  <c r="T375" i="5"/>
  <c r="L375" i="5"/>
  <c r="H375" i="5"/>
  <c r="T374" i="5"/>
  <c r="L374" i="5"/>
  <c r="H374" i="5"/>
  <c r="T373" i="5"/>
  <c r="L373" i="5"/>
  <c r="H373" i="5"/>
  <c r="T372" i="5"/>
  <c r="L372" i="5"/>
  <c r="H372" i="5"/>
  <c r="T371" i="5"/>
  <c r="L371" i="5"/>
  <c r="H371" i="5"/>
  <c r="T370" i="5"/>
  <c r="L370" i="5"/>
  <c r="T369" i="5"/>
  <c r="L369" i="5"/>
  <c r="T368" i="5"/>
  <c r="L368" i="5"/>
  <c r="T367" i="5"/>
  <c r="L367" i="5"/>
  <c r="H367" i="5"/>
  <c r="T366" i="5"/>
  <c r="T365" i="5"/>
  <c r="L365" i="5"/>
  <c r="H365" i="5"/>
  <c r="T364" i="5"/>
  <c r="T363" i="5"/>
  <c r="L363" i="5"/>
  <c r="H363" i="5"/>
  <c r="H362" i="5"/>
  <c r="T361" i="5"/>
  <c r="T360" i="5"/>
  <c r="L360" i="5"/>
  <c r="T359" i="5"/>
  <c r="L359" i="5"/>
  <c r="T358" i="5"/>
  <c r="L358" i="5"/>
  <c r="H358" i="5"/>
  <c r="T357" i="5"/>
  <c r="L357" i="5"/>
  <c r="T356" i="5"/>
  <c r="L356" i="5"/>
  <c r="T355" i="5"/>
  <c r="L355" i="5"/>
  <c r="H355" i="5"/>
  <c r="T354" i="5"/>
  <c r="L354" i="5"/>
  <c r="H354" i="5"/>
  <c r="T353" i="5"/>
  <c r="T352" i="5"/>
  <c r="T351" i="5"/>
  <c r="L351" i="5"/>
  <c r="H351" i="5"/>
  <c r="T350" i="5"/>
  <c r="L350" i="5"/>
  <c r="H350" i="5"/>
  <c r="T349" i="5"/>
  <c r="N349" i="5"/>
  <c r="H349" i="5"/>
  <c r="T348" i="5"/>
  <c r="L348" i="5"/>
  <c r="H348" i="5"/>
  <c r="T347" i="5"/>
  <c r="L347" i="5"/>
  <c r="H347" i="5"/>
  <c r="T346" i="5"/>
  <c r="L346" i="5"/>
  <c r="H346" i="5"/>
  <c r="T345" i="5"/>
  <c r="T344" i="5"/>
  <c r="T343" i="5"/>
  <c r="H343" i="5"/>
  <c r="T342" i="5"/>
  <c r="L342" i="5"/>
  <c r="H342" i="5"/>
  <c r="T341" i="5"/>
  <c r="L341" i="5"/>
  <c r="H341" i="5"/>
  <c r="T340" i="5"/>
  <c r="L340" i="5"/>
  <c r="T339" i="5"/>
  <c r="L339" i="5"/>
  <c r="H339" i="5"/>
  <c r="T338" i="5"/>
  <c r="L338" i="5"/>
  <c r="H338" i="5"/>
  <c r="T337" i="5"/>
  <c r="L337" i="5"/>
  <c r="H337" i="5"/>
  <c r="T336" i="5"/>
  <c r="T335" i="5"/>
  <c r="T334" i="5"/>
  <c r="T333" i="5"/>
  <c r="L333" i="5"/>
  <c r="H333" i="5"/>
  <c r="T332" i="5"/>
  <c r="L332" i="5"/>
  <c r="H332" i="5"/>
  <c r="T331" i="5"/>
  <c r="L331" i="5"/>
  <c r="H331" i="5"/>
  <c r="T329" i="5"/>
  <c r="L329" i="5"/>
  <c r="H329" i="5"/>
  <c r="T328" i="5"/>
  <c r="L328" i="5"/>
  <c r="H328" i="5"/>
  <c r="T327" i="5"/>
  <c r="L327" i="5"/>
  <c r="H327" i="5"/>
  <c r="T326" i="5"/>
  <c r="L326" i="5"/>
  <c r="H326" i="5"/>
  <c r="T325" i="5"/>
  <c r="L325" i="5"/>
  <c r="H325" i="5"/>
  <c r="T324" i="5"/>
  <c r="L324" i="5"/>
  <c r="T323" i="5"/>
  <c r="L323" i="5"/>
  <c r="H323" i="5"/>
  <c r="T322" i="5"/>
  <c r="L322" i="5"/>
  <c r="J322" i="5"/>
  <c r="H322" i="5"/>
  <c r="T321" i="5"/>
  <c r="L321" i="5"/>
  <c r="T320" i="5"/>
  <c r="L320" i="5"/>
  <c r="T319" i="5"/>
  <c r="L319" i="5"/>
  <c r="H319" i="5"/>
  <c r="T318" i="5"/>
  <c r="L318" i="5"/>
  <c r="H318" i="5"/>
  <c r="T317" i="5"/>
  <c r="L317" i="5"/>
  <c r="J317" i="5"/>
  <c r="H317" i="5"/>
  <c r="T316" i="5"/>
  <c r="L316" i="5"/>
  <c r="H316" i="5"/>
  <c r="T315" i="5"/>
  <c r="L315" i="5"/>
  <c r="H315" i="5"/>
  <c r="T314" i="5"/>
  <c r="T313" i="5"/>
  <c r="L313" i="5"/>
  <c r="T312" i="5"/>
  <c r="L312" i="5"/>
  <c r="H312" i="5"/>
  <c r="T311" i="5"/>
  <c r="L311" i="5"/>
  <c r="H311" i="5"/>
  <c r="T310" i="5"/>
  <c r="L310" i="5"/>
  <c r="H310" i="5"/>
  <c r="T309" i="5"/>
  <c r="T308" i="5"/>
  <c r="T307" i="5"/>
  <c r="T306" i="5"/>
  <c r="L306" i="5"/>
  <c r="H306" i="5"/>
  <c r="T305" i="5"/>
  <c r="L305" i="5"/>
  <c r="J305" i="5"/>
  <c r="H305" i="5"/>
  <c r="T304" i="5"/>
  <c r="T303" i="5"/>
  <c r="T302" i="5"/>
  <c r="L302" i="5"/>
  <c r="J302" i="5"/>
  <c r="H302" i="5"/>
  <c r="T301" i="5"/>
  <c r="T300" i="5"/>
  <c r="L300" i="5"/>
  <c r="H300" i="5"/>
  <c r="T299" i="5"/>
  <c r="T298" i="5"/>
  <c r="L298" i="5"/>
  <c r="H298" i="5"/>
  <c r="T297" i="5"/>
  <c r="L297" i="5"/>
  <c r="H297" i="5"/>
  <c r="T296" i="5"/>
  <c r="H296" i="5"/>
  <c r="T295" i="5"/>
  <c r="L295" i="5"/>
  <c r="H295" i="5"/>
  <c r="T294" i="5"/>
  <c r="L294" i="5"/>
  <c r="H294" i="5"/>
  <c r="T293" i="5"/>
  <c r="L293" i="5"/>
  <c r="H293" i="5"/>
  <c r="T292" i="5"/>
  <c r="L292" i="5"/>
  <c r="H292" i="5"/>
  <c r="T291" i="5"/>
  <c r="L291" i="5"/>
  <c r="H291" i="5"/>
  <c r="T290" i="5"/>
  <c r="L290" i="5"/>
  <c r="H290" i="5"/>
  <c r="T289" i="5"/>
  <c r="L289" i="5"/>
  <c r="H289" i="5"/>
  <c r="T287" i="5"/>
  <c r="L287" i="5"/>
  <c r="H287" i="5"/>
  <c r="T286" i="5"/>
  <c r="L286" i="5"/>
  <c r="H286" i="5"/>
  <c r="T285" i="5"/>
  <c r="L285" i="5"/>
  <c r="H285" i="5"/>
  <c r="E285" i="5"/>
  <c r="E475" i="5" s="1"/>
  <c r="D285" i="5"/>
  <c r="D475" i="5" s="1"/>
  <c r="T284" i="5"/>
  <c r="L284" i="5"/>
  <c r="H284" i="5"/>
  <c r="T283" i="5"/>
  <c r="L283" i="5"/>
  <c r="H283" i="5"/>
  <c r="T282" i="5"/>
  <c r="L282" i="5"/>
  <c r="H282" i="5"/>
  <c r="T281" i="5"/>
  <c r="L281" i="5"/>
  <c r="H281" i="5"/>
  <c r="T280" i="5"/>
  <c r="L280" i="5"/>
  <c r="H280" i="5"/>
  <c r="T279" i="5"/>
  <c r="L279" i="5"/>
  <c r="H279" i="5"/>
  <c r="T278" i="5"/>
  <c r="T277" i="5"/>
  <c r="L277" i="5"/>
  <c r="H277" i="5"/>
  <c r="T276" i="5"/>
  <c r="L276" i="5"/>
  <c r="H276" i="5"/>
  <c r="T275" i="5"/>
  <c r="L275" i="5"/>
  <c r="H275" i="5"/>
  <c r="T274" i="5"/>
  <c r="H274" i="5"/>
  <c r="T273" i="5"/>
  <c r="L273" i="5"/>
  <c r="H273" i="5"/>
  <c r="T272" i="5"/>
  <c r="L272" i="5"/>
  <c r="J272" i="5"/>
  <c r="H272" i="5"/>
  <c r="T271" i="5"/>
  <c r="H271" i="5"/>
  <c r="T270" i="5"/>
  <c r="L270" i="5"/>
  <c r="H270" i="5"/>
  <c r="T269" i="5"/>
  <c r="L269" i="5"/>
  <c r="H269" i="5"/>
  <c r="T268" i="5"/>
  <c r="H268" i="5"/>
  <c r="T267" i="5"/>
  <c r="L267" i="5"/>
  <c r="H267" i="5"/>
  <c r="T266" i="5"/>
  <c r="L266" i="5"/>
  <c r="H266" i="5"/>
  <c r="T265" i="5"/>
  <c r="T264" i="5"/>
  <c r="T263" i="5"/>
  <c r="T262" i="5"/>
  <c r="T261" i="5"/>
  <c r="T260" i="5"/>
  <c r="L260" i="5"/>
  <c r="H260" i="5"/>
  <c r="T259" i="5"/>
  <c r="H259" i="5"/>
  <c r="T258" i="5"/>
  <c r="L258" i="5"/>
  <c r="H258" i="5"/>
  <c r="T257" i="5"/>
  <c r="L257" i="5"/>
  <c r="H257" i="5"/>
  <c r="T256" i="5"/>
  <c r="H256" i="5"/>
  <c r="T255" i="5"/>
  <c r="L255" i="5"/>
  <c r="H255" i="5"/>
  <c r="T254" i="5"/>
  <c r="L254" i="5"/>
  <c r="H254" i="5"/>
  <c r="T253" i="5"/>
  <c r="L253" i="5"/>
  <c r="H253" i="5"/>
  <c r="T252" i="5"/>
  <c r="L252" i="5"/>
  <c r="H252" i="5"/>
  <c r="T251" i="5"/>
  <c r="L251" i="5"/>
  <c r="H251" i="5"/>
  <c r="T250" i="5"/>
  <c r="L250" i="5"/>
  <c r="H250" i="5"/>
  <c r="T249" i="5"/>
  <c r="L249" i="5"/>
  <c r="T248" i="5"/>
  <c r="L248" i="5"/>
  <c r="T247" i="5"/>
  <c r="L247" i="5"/>
  <c r="H247" i="5"/>
  <c r="T246" i="5"/>
  <c r="L246" i="5"/>
  <c r="H246" i="5"/>
  <c r="T245" i="5"/>
  <c r="L245" i="5"/>
  <c r="H245" i="5"/>
  <c r="T244" i="5"/>
  <c r="L244" i="5"/>
  <c r="H244" i="5"/>
  <c r="T243" i="5"/>
  <c r="L243" i="5"/>
  <c r="H243" i="5"/>
  <c r="T242" i="5"/>
  <c r="L242" i="5"/>
  <c r="H242" i="5"/>
  <c r="T241" i="5"/>
  <c r="L241" i="5"/>
  <c r="H241" i="5"/>
  <c r="T240" i="5"/>
  <c r="L240" i="5"/>
  <c r="H240" i="5"/>
  <c r="T239" i="5"/>
  <c r="H239" i="5"/>
  <c r="T238" i="5"/>
  <c r="L238" i="5"/>
  <c r="H238" i="5"/>
  <c r="T237" i="5"/>
  <c r="L237" i="5"/>
  <c r="H237" i="5"/>
  <c r="T236" i="5"/>
  <c r="L236" i="5"/>
  <c r="H236" i="5"/>
  <c r="T235" i="5"/>
  <c r="L235" i="5"/>
  <c r="H235" i="5"/>
  <c r="T234" i="5"/>
  <c r="L234" i="5"/>
  <c r="H234" i="5"/>
  <c r="T233" i="5"/>
  <c r="L233" i="5"/>
  <c r="H233" i="5"/>
  <c r="T232" i="5"/>
  <c r="L232" i="5"/>
  <c r="H232" i="5"/>
  <c r="T231" i="5"/>
  <c r="L231" i="5"/>
  <c r="T230" i="5"/>
  <c r="L230" i="5"/>
  <c r="H230" i="5"/>
  <c r="T229" i="5"/>
  <c r="L229" i="5"/>
  <c r="H229" i="5"/>
  <c r="T228" i="5"/>
  <c r="L228" i="5"/>
  <c r="H228" i="5"/>
  <c r="T227" i="5"/>
  <c r="T226" i="5"/>
  <c r="T225" i="5"/>
  <c r="L225" i="5"/>
  <c r="H225" i="5"/>
  <c r="T224" i="5"/>
  <c r="L224" i="5"/>
  <c r="H224" i="5"/>
  <c r="T223" i="5"/>
  <c r="L223" i="5"/>
  <c r="H223" i="5"/>
  <c r="T222" i="5"/>
  <c r="L222" i="5"/>
  <c r="H222" i="5"/>
  <c r="T221" i="5"/>
  <c r="T220" i="5"/>
  <c r="L220" i="5"/>
  <c r="H220" i="5"/>
  <c r="T219" i="5"/>
  <c r="L219" i="5"/>
  <c r="H219" i="5"/>
  <c r="T218" i="5"/>
  <c r="L218" i="5"/>
  <c r="H218" i="5"/>
  <c r="T217" i="5"/>
  <c r="L217" i="5"/>
  <c r="T216" i="5"/>
  <c r="L216" i="5"/>
  <c r="T215" i="5"/>
  <c r="L215" i="5"/>
  <c r="H215" i="5"/>
  <c r="T214" i="5"/>
  <c r="L214" i="5"/>
  <c r="H214" i="5"/>
  <c r="T213" i="5"/>
  <c r="L213" i="5"/>
  <c r="H213" i="5"/>
  <c r="T212" i="5"/>
  <c r="L212" i="5"/>
  <c r="H212" i="5"/>
  <c r="T211" i="5"/>
  <c r="T210" i="5"/>
  <c r="T209" i="5"/>
  <c r="T208" i="5"/>
  <c r="T207" i="5"/>
  <c r="L207" i="5"/>
  <c r="H207" i="5"/>
  <c r="T206" i="5"/>
  <c r="H206" i="5"/>
  <c r="T205" i="5"/>
  <c r="L205" i="5"/>
  <c r="H205" i="5"/>
  <c r="T204" i="5"/>
  <c r="L204" i="5"/>
  <c r="H204" i="5"/>
  <c r="T203" i="5"/>
  <c r="L203" i="5"/>
  <c r="H203" i="5"/>
  <c r="T202" i="5"/>
  <c r="L202" i="5"/>
  <c r="H202" i="5"/>
  <c r="T198" i="5"/>
  <c r="L198" i="5"/>
  <c r="J198" i="5"/>
  <c r="H198" i="5"/>
  <c r="T197" i="5"/>
  <c r="L197" i="5"/>
  <c r="H197" i="5"/>
  <c r="T196" i="5"/>
  <c r="L196" i="5"/>
  <c r="H196" i="5"/>
  <c r="T195" i="5"/>
  <c r="L195" i="5"/>
  <c r="H195" i="5"/>
  <c r="T194" i="5"/>
  <c r="L194" i="5"/>
  <c r="H194" i="5"/>
  <c r="T193" i="5"/>
  <c r="L193" i="5"/>
  <c r="H193" i="5"/>
  <c r="T192" i="5"/>
  <c r="L192" i="5"/>
  <c r="H192" i="5"/>
  <c r="T191" i="5"/>
  <c r="H191" i="5"/>
  <c r="T190" i="5"/>
  <c r="L190" i="5"/>
  <c r="H190" i="5"/>
  <c r="T189" i="5"/>
  <c r="L189" i="5"/>
  <c r="H189" i="5"/>
  <c r="T188" i="5"/>
  <c r="L188" i="5"/>
  <c r="H188" i="5"/>
  <c r="T187" i="5"/>
  <c r="L187" i="5"/>
  <c r="H187" i="5"/>
  <c r="T186" i="5"/>
  <c r="H186" i="5"/>
  <c r="T185" i="5"/>
  <c r="H185" i="5"/>
  <c r="T184" i="5"/>
  <c r="L184" i="5"/>
  <c r="H184" i="5"/>
  <c r="T183" i="5"/>
  <c r="L183" i="5"/>
  <c r="H183" i="5"/>
  <c r="T182" i="5"/>
  <c r="L182" i="5"/>
  <c r="H182" i="5"/>
  <c r="T181" i="5"/>
  <c r="L181" i="5"/>
  <c r="H181" i="5"/>
  <c r="T180" i="5"/>
  <c r="N180" i="5"/>
  <c r="H180" i="5"/>
  <c r="T179" i="5"/>
  <c r="L179" i="5"/>
  <c r="H179" i="5"/>
  <c r="T178" i="5"/>
  <c r="L178" i="5"/>
  <c r="H178" i="5"/>
  <c r="T177" i="5"/>
  <c r="L177" i="5"/>
  <c r="H177" i="5"/>
  <c r="T176" i="5"/>
  <c r="H176" i="5"/>
  <c r="T175" i="5"/>
  <c r="L175" i="5"/>
  <c r="H175" i="5"/>
  <c r="T174" i="5"/>
  <c r="L174" i="5"/>
  <c r="H174" i="5"/>
  <c r="T173" i="5"/>
  <c r="L173" i="5"/>
  <c r="H173" i="5"/>
  <c r="T172" i="5"/>
  <c r="L172" i="5"/>
  <c r="H172" i="5"/>
  <c r="T171" i="5"/>
  <c r="L171" i="5"/>
  <c r="H171" i="5"/>
  <c r="T170" i="5"/>
  <c r="L170" i="5"/>
  <c r="H170" i="5"/>
  <c r="T169" i="5"/>
  <c r="L169" i="5"/>
  <c r="H169" i="5"/>
  <c r="T168" i="5"/>
  <c r="L168" i="5"/>
  <c r="H168" i="5"/>
  <c r="T167" i="5"/>
  <c r="L167" i="5"/>
  <c r="H167" i="5"/>
  <c r="T166" i="5"/>
  <c r="T165" i="5"/>
  <c r="T164" i="5"/>
  <c r="L164" i="5"/>
  <c r="H164" i="5"/>
  <c r="T163" i="5"/>
  <c r="L163" i="5"/>
  <c r="H163" i="5"/>
  <c r="T162" i="5"/>
  <c r="L162" i="5"/>
  <c r="H162" i="5"/>
  <c r="T161" i="5"/>
  <c r="L161" i="5"/>
  <c r="H161" i="5"/>
  <c r="T160" i="5"/>
  <c r="L160" i="5"/>
  <c r="H160" i="5"/>
  <c r="T159" i="5"/>
  <c r="L159" i="5"/>
  <c r="H159" i="5"/>
  <c r="T158" i="5"/>
  <c r="L158" i="5"/>
  <c r="H158" i="5"/>
  <c r="T157" i="5"/>
  <c r="L157" i="5"/>
  <c r="H157" i="5"/>
  <c r="T156" i="5"/>
  <c r="T155" i="5"/>
  <c r="T154" i="5"/>
  <c r="L154" i="5"/>
  <c r="H154" i="5"/>
  <c r="T153" i="5"/>
  <c r="L153" i="5"/>
  <c r="H153" i="5"/>
  <c r="T152" i="5"/>
  <c r="L152" i="5"/>
  <c r="H152" i="5"/>
  <c r="T151" i="5"/>
  <c r="L151" i="5"/>
  <c r="H151" i="5"/>
  <c r="T150" i="5"/>
  <c r="L150" i="5"/>
  <c r="H150" i="5"/>
  <c r="T149" i="5"/>
  <c r="L149" i="5"/>
  <c r="H149" i="5"/>
  <c r="T148" i="5"/>
  <c r="L148" i="5"/>
  <c r="H148" i="5"/>
  <c r="T147" i="5"/>
  <c r="L147" i="5"/>
  <c r="H147" i="5"/>
  <c r="T146" i="5"/>
  <c r="L146" i="5"/>
  <c r="J146" i="5"/>
  <c r="H146" i="5"/>
  <c r="T145" i="5"/>
  <c r="L145" i="5"/>
  <c r="H145" i="5"/>
  <c r="T144" i="5"/>
  <c r="L144" i="5"/>
  <c r="H144" i="5"/>
  <c r="T143" i="5"/>
  <c r="L143" i="5"/>
  <c r="H143" i="5"/>
  <c r="T142" i="5"/>
  <c r="L142" i="5"/>
  <c r="H142" i="5"/>
  <c r="T141" i="5"/>
  <c r="L141" i="5"/>
  <c r="J141" i="5"/>
  <c r="H141" i="5"/>
  <c r="T140" i="5"/>
  <c r="H140" i="5"/>
  <c r="T139" i="5"/>
  <c r="L139" i="5"/>
  <c r="H139" i="5"/>
  <c r="L138" i="5"/>
  <c r="H138" i="5"/>
  <c r="T137" i="5"/>
  <c r="L137" i="5"/>
  <c r="H137" i="5"/>
  <c r="T136" i="5"/>
  <c r="L136" i="5"/>
  <c r="H136" i="5"/>
  <c r="T135" i="5"/>
  <c r="L135" i="5"/>
  <c r="H135" i="5"/>
  <c r="T134" i="5"/>
  <c r="L134" i="5"/>
  <c r="H134" i="5"/>
  <c r="T133" i="5"/>
  <c r="L133" i="5"/>
  <c r="H133" i="5"/>
  <c r="T132" i="5"/>
  <c r="L132" i="5"/>
  <c r="H132" i="5"/>
  <c r="T131" i="5"/>
  <c r="L131" i="5"/>
  <c r="J131" i="5"/>
  <c r="H131" i="5"/>
  <c r="T130" i="5"/>
  <c r="L130" i="5"/>
  <c r="H130" i="5"/>
  <c r="T129" i="5"/>
  <c r="L129" i="5"/>
  <c r="H129" i="5"/>
  <c r="T128" i="5"/>
  <c r="R126" i="5"/>
  <c r="L125" i="5"/>
  <c r="M125" i="5" s="1"/>
  <c r="M475" i="5" s="1"/>
  <c r="H125" i="5"/>
  <c r="T124" i="5"/>
  <c r="L124" i="5"/>
  <c r="H124" i="5"/>
  <c r="T123" i="5"/>
  <c r="L123" i="5"/>
  <c r="H123" i="5"/>
  <c r="T122" i="5"/>
  <c r="L122" i="5"/>
  <c r="T121" i="5"/>
  <c r="L121" i="5"/>
  <c r="H121" i="5"/>
  <c r="T120" i="5"/>
  <c r="L120" i="5"/>
  <c r="H120" i="5"/>
  <c r="T119" i="5"/>
  <c r="L119" i="5"/>
  <c r="H119" i="5"/>
  <c r="T118" i="5"/>
  <c r="L118" i="5"/>
  <c r="H118" i="5"/>
  <c r="T117" i="5"/>
  <c r="L117" i="5"/>
  <c r="H117" i="5"/>
  <c r="T116" i="5"/>
  <c r="L116" i="5"/>
  <c r="H116" i="5"/>
  <c r="T115" i="5"/>
  <c r="L115" i="5"/>
  <c r="H115" i="5"/>
  <c r="T114" i="5"/>
  <c r="L114" i="5"/>
  <c r="H114" i="5"/>
  <c r="T113" i="5"/>
  <c r="L113" i="5"/>
  <c r="H113" i="5"/>
  <c r="T112" i="5"/>
  <c r="L112" i="5"/>
  <c r="H112" i="5"/>
  <c r="T111" i="5"/>
  <c r="L111" i="5"/>
  <c r="H111" i="5"/>
  <c r="T110" i="5"/>
  <c r="L110" i="5"/>
  <c r="H110" i="5"/>
  <c r="T109" i="5"/>
  <c r="T108" i="5"/>
  <c r="L108" i="5"/>
  <c r="H108" i="5"/>
  <c r="T107" i="5"/>
  <c r="R107" i="5"/>
  <c r="T104" i="5"/>
  <c r="T103" i="5"/>
  <c r="L103" i="5"/>
  <c r="H103" i="5"/>
  <c r="T102" i="5"/>
  <c r="L102" i="5"/>
  <c r="H102" i="5"/>
  <c r="T101" i="5"/>
  <c r="T100" i="5"/>
  <c r="L100" i="5"/>
  <c r="H100" i="5"/>
  <c r="T99" i="5"/>
  <c r="L99" i="5"/>
  <c r="H99" i="5"/>
  <c r="T98" i="5"/>
  <c r="T97" i="5"/>
  <c r="L97" i="5"/>
  <c r="H97" i="5"/>
  <c r="T96" i="5"/>
  <c r="L96" i="5"/>
  <c r="H96" i="5"/>
  <c r="T95" i="5"/>
  <c r="T94" i="5"/>
  <c r="T93" i="5"/>
  <c r="T92" i="5"/>
  <c r="T91" i="5"/>
  <c r="L91" i="5"/>
  <c r="H91" i="5"/>
  <c r="T90" i="5"/>
  <c r="L90" i="5"/>
  <c r="H90" i="5"/>
  <c r="T89" i="5"/>
  <c r="L89" i="5"/>
  <c r="H89" i="5"/>
  <c r="T88" i="5"/>
  <c r="L88" i="5"/>
  <c r="J88" i="5"/>
  <c r="H88" i="5"/>
  <c r="T87" i="5"/>
  <c r="L87" i="5"/>
  <c r="H87" i="5"/>
  <c r="T86" i="5"/>
  <c r="T85" i="5"/>
  <c r="T84" i="5"/>
  <c r="T83" i="5"/>
  <c r="L83" i="5"/>
  <c r="H83" i="5"/>
  <c r="T82" i="5"/>
  <c r="T81" i="5"/>
  <c r="L81" i="5"/>
  <c r="H81" i="5"/>
  <c r="T80" i="5"/>
  <c r="L80" i="5"/>
  <c r="H80" i="5"/>
  <c r="T79" i="5"/>
  <c r="T78" i="5"/>
  <c r="T77" i="5"/>
  <c r="L77" i="5"/>
  <c r="H77" i="5"/>
  <c r="T76" i="5"/>
  <c r="L76" i="5"/>
  <c r="H76" i="5"/>
  <c r="T75" i="5"/>
  <c r="L75" i="5"/>
  <c r="L70" i="5"/>
  <c r="H70" i="5"/>
  <c r="T69" i="5"/>
  <c r="L69" i="5"/>
  <c r="H69" i="5"/>
  <c r="T68" i="5"/>
  <c r="L68" i="5"/>
  <c r="H68" i="5"/>
  <c r="T67" i="5"/>
  <c r="L67" i="5"/>
  <c r="H67" i="5"/>
  <c r="T65" i="5"/>
  <c r="L65" i="5"/>
  <c r="H65" i="5"/>
  <c r="T64" i="5"/>
  <c r="H64" i="5"/>
  <c r="T63" i="5"/>
  <c r="L63" i="5"/>
  <c r="H63" i="5"/>
  <c r="T62" i="5"/>
  <c r="L62" i="5"/>
  <c r="H62" i="5"/>
  <c r="T61" i="5"/>
  <c r="L61" i="5"/>
  <c r="H61" i="5"/>
  <c r="T60" i="5"/>
  <c r="L60" i="5"/>
  <c r="H60" i="5"/>
  <c r="T59" i="5"/>
  <c r="L59" i="5"/>
  <c r="H59" i="5"/>
  <c r="T58" i="5"/>
  <c r="L58" i="5"/>
  <c r="T57" i="5"/>
  <c r="L57" i="5"/>
  <c r="T56" i="5"/>
  <c r="L56" i="5"/>
  <c r="H56" i="5"/>
  <c r="T55" i="5"/>
  <c r="T54" i="5"/>
  <c r="T53" i="5"/>
  <c r="L53" i="5"/>
  <c r="H53" i="5"/>
  <c r="T52" i="5"/>
  <c r="L52" i="5"/>
  <c r="H52" i="5"/>
  <c r="T51" i="5"/>
  <c r="L51" i="5"/>
  <c r="H51" i="5"/>
  <c r="T50" i="5"/>
  <c r="L50" i="5"/>
  <c r="H50" i="5"/>
  <c r="T49" i="5"/>
  <c r="L49" i="5"/>
  <c r="H49" i="5"/>
  <c r="T48" i="5"/>
  <c r="L48" i="5"/>
  <c r="H48" i="5"/>
  <c r="T47" i="5"/>
  <c r="L47" i="5"/>
  <c r="H47" i="5"/>
  <c r="T46" i="5"/>
  <c r="L46" i="5"/>
  <c r="H46" i="5"/>
  <c r="T45" i="5"/>
  <c r="L45" i="5"/>
  <c r="H45" i="5"/>
  <c r="T44" i="5"/>
  <c r="L44" i="5"/>
  <c r="H44" i="5"/>
  <c r="T43" i="5"/>
  <c r="L43" i="5"/>
  <c r="H43" i="5"/>
  <c r="T42" i="5"/>
  <c r="L42" i="5"/>
  <c r="H42" i="5"/>
  <c r="T41" i="5"/>
  <c r="L41" i="5"/>
  <c r="H41" i="5"/>
  <c r="T40" i="5"/>
  <c r="L40" i="5"/>
  <c r="H40" i="5"/>
  <c r="T39" i="5"/>
  <c r="L39" i="5"/>
  <c r="H39" i="5"/>
  <c r="T38" i="5"/>
  <c r="L38" i="5"/>
  <c r="H38" i="5"/>
  <c r="T37" i="5"/>
  <c r="L37" i="5"/>
  <c r="J37" i="5"/>
  <c r="H37" i="5"/>
  <c r="T36" i="5"/>
  <c r="L36" i="5"/>
  <c r="H36" i="5"/>
  <c r="T35" i="5"/>
  <c r="L35" i="5"/>
  <c r="H35" i="5"/>
  <c r="T34" i="5"/>
  <c r="L34" i="5"/>
  <c r="H34" i="5"/>
  <c r="T33" i="5"/>
  <c r="L33" i="5"/>
  <c r="H33" i="5"/>
  <c r="T32" i="5"/>
  <c r="T31" i="5"/>
  <c r="T30" i="5"/>
  <c r="L30" i="5"/>
  <c r="H30" i="5"/>
  <c r="T29" i="5"/>
  <c r="L29" i="5"/>
  <c r="H29" i="5"/>
  <c r="T28" i="5"/>
  <c r="L28" i="5"/>
  <c r="H28" i="5"/>
  <c r="T27" i="5"/>
  <c r="L27" i="5"/>
  <c r="H27" i="5"/>
  <c r="T26" i="5"/>
  <c r="L26" i="5"/>
  <c r="H26" i="5"/>
  <c r="T25" i="5"/>
  <c r="L25" i="5"/>
  <c r="H25" i="5"/>
  <c r="T24" i="5"/>
  <c r="L24" i="5"/>
  <c r="H24" i="5"/>
  <c r="T23" i="5"/>
  <c r="L23" i="5"/>
  <c r="H23" i="5"/>
  <c r="T22" i="5"/>
  <c r="L22" i="5"/>
  <c r="H22" i="5"/>
  <c r="T21" i="5"/>
  <c r="L21" i="5"/>
  <c r="H21" i="5"/>
  <c r="T20" i="5"/>
  <c r="L20" i="5"/>
  <c r="H20" i="5"/>
  <c r="T19" i="5"/>
  <c r="L19" i="5"/>
  <c r="H19" i="5"/>
  <c r="T17" i="5"/>
  <c r="R17" i="5"/>
  <c r="R475" i="5" s="1"/>
  <c r="T16" i="5"/>
  <c r="L16" i="5"/>
  <c r="H16" i="5"/>
  <c r="T15" i="5"/>
  <c r="L15" i="5"/>
  <c r="H15" i="5"/>
  <c r="T14" i="5"/>
  <c r="L14" i="5"/>
  <c r="H14" i="5"/>
  <c r="T13" i="5"/>
  <c r="L13" i="5"/>
  <c r="H13" i="5"/>
  <c r="T12" i="5"/>
  <c r="L12" i="5"/>
  <c r="T11" i="5"/>
  <c r="L11" i="5"/>
  <c r="T10" i="5"/>
  <c r="L10" i="5"/>
  <c r="T9" i="5"/>
  <c r="L9" i="5"/>
  <c r="T8" i="5"/>
  <c r="L8" i="5"/>
  <c r="H8" i="5"/>
  <c r="T7" i="5"/>
  <c r="L7" i="5"/>
  <c r="J7" i="5"/>
  <c r="J475" i="5" s="1"/>
  <c r="H7" i="5"/>
  <c r="T6" i="5"/>
  <c r="L6" i="5"/>
  <c r="H6" i="5"/>
  <c r="T5" i="5"/>
  <c r="L5" i="5"/>
  <c r="H5" i="5"/>
  <c r="AY1" i="5"/>
  <c r="V130" i="5" s="1"/>
  <c r="O737" i="5" l="1"/>
  <c r="L899" i="5"/>
  <c r="K901" i="5" s="1"/>
  <c r="O901" i="5"/>
  <c r="J960" i="5"/>
  <c r="L735" i="5"/>
  <c r="K737" i="5" s="1"/>
  <c r="J717" i="5"/>
  <c r="H811" i="5"/>
  <c r="G813" i="5" s="1"/>
  <c r="J682" i="5"/>
  <c r="S737" i="5"/>
  <c r="H852" i="5"/>
  <c r="G854" i="5" s="1"/>
  <c r="L783" i="5"/>
  <c r="K785" i="5" s="1"/>
  <c r="T682" i="5"/>
  <c r="S684" i="5" s="1"/>
  <c r="T717" i="5"/>
  <c r="S719" i="5" s="1"/>
  <c r="O854" i="5"/>
  <c r="L1187" i="5"/>
  <c r="K1189" i="5" s="1"/>
  <c r="L1205" i="5"/>
  <c r="K1207" i="5" s="1"/>
  <c r="O1207" i="5"/>
  <c r="T1304" i="5"/>
  <c r="S1306" i="5" s="1"/>
  <c r="H1368" i="5"/>
  <c r="G1370" i="5" s="1"/>
  <c r="L1402" i="5"/>
  <c r="K1404" i="5" s="1"/>
  <c r="V12" i="5"/>
  <c r="V13" i="5"/>
  <c r="V14" i="5"/>
  <c r="V15" i="5"/>
  <c r="H1120" i="5"/>
  <c r="G1122" i="5" s="1"/>
  <c r="T1187" i="5"/>
  <c r="S1189" i="5" s="1"/>
  <c r="H1346" i="5"/>
  <c r="G1348" i="5" s="1"/>
  <c r="L1368" i="5"/>
  <c r="K1370" i="5" s="1"/>
  <c r="T1402" i="5"/>
  <c r="S1404" i="5" s="1"/>
  <c r="L1429" i="5"/>
  <c r="K1431" i="5" s="1"/>
  <c r="H1462" i="5"/>
  <c r="L717" i="5"/>
  <c r="O1348" i="5"/>
  <c r="O1404" i="5"/>
  <c r="J1462" i="5"/>
  <c r="H783" i="5"/>
  <c r="G785" i="5" s="1"/>
  <c r="O924" i="5"/>
  <c r="V7" i="5"/>
  <c r="V8" i="5"/>
  <c r="V21" i="5"/>
  <c r="V22" i="5"/>
  <c r="V28" i="5"/>
  <c r="V34" i="5"/>
  <c r="V35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72" i="5"/>
  <c r="V75" i="5"/>
  <c r="V76" i="5"/>
  <c r="V77" i="5"/>
  <c r="V86" i="5"/>
  <c r="V87" i="5"/>
  <c r="V105" i="5"/>
  <c r="V139" i="5"/>
  <c r="V143" i="5"/>
  <c r="V144" i="5"/>
  <c r="V146" i="5"/>
  <c r="V147" i="5"/>
  <c r="V148" i="5"/>
  <c r="V149" i="5"/>
  <c r="V150" i="5"/>
  <c r="V151" i="5"/>
  <c r="V152" i="5"/>
  <c r="V153" i="5"/>
  <c r="V154" i="5"/>
  <c r="T811" i="5"/>
  <c r="S813" i="5" s="1"/>
  <c r="O813" i="5"/>
  <c r="C852" i="5"/>
  <c r="O879" i="5"/>
  <c r="H899" i="5"/>
  <c r="G901" i="5" s="1"/>
  <c r="T899" i="5"/>
  <c r="S901" i="5" s="1"/>
  <c r="H960" i="5"/>
  <c r="G962" i="5" s="1"/>
  <c r="L960" i="5"/>
  <c r="K962" i="5" s="1"/>
  <c r="T1046" i="5"/>
  <c r="S1048" i="5" s="1"/>
  <c r="H1046" i="5"/>
  <c r="G1048" i="5" s="1"/>
  <c r="L1046" i="5"/>
  <c r="K1048" i="5" s="1"/>
  <c r="O1048" i="5"/>
  <c r="H1099" i="5"/>
  <c r="G1101" i="5" s="1"/>
  <c r="R1099" i="5"/>
  <c r="T1120" i="5"/>
  <c r="S1122" i="5" s="1"/>
  <c r="H1187" i="5"/>
  <c r="G1189" i="5" s="1"/>
  <c r="O1189" i="5"/>
  <c r="H1205" i="5"/>
  <c r="G1207" i="5" s="1"/>
  <c r="C1205" i="5"/>
  <c r="L1304" i="5"/>
  <c r="K1306" i="5" s="1"/>
  <c r="T1346" i="5"/>
  <c r="O1370" i="5"/>
  <c r="H1402" i="5"/>
  <c r="G1404" i="5" s="1"/>
  <c r="T1462" i="5"/>
  <c r="L475" i="5"/>
  <c r="K477" i="5" s="1"/>
  <c r="V11" i="5"/>
  <c r="V18" i="5"/>
  <c r="V23" i="5"/>
  <c r="V24" i="5"/>
  <c r="V29" i="5"/>
  <c r="V30" i="5"/>
  <c r="V36" i="5"/>
  <c r="V55" i="5"/>
  <c r="V56" i="5"/>
  <c r="V79" i="5"/>
  <c r="V80" i="5"/>
  <c r="V81" i="5"/>
  <c r="V92" i="5"/>
  <c r="V98" i="5"/>
  <c r="V104" i="5"/>
  <c r="V107" i="5"/>
  <c r="V108" i="5"/>
  <c r="V141" i="5"/>
  <c r="V145" i="5"/>
  <c r="V156" i="5"/>
  <c r="V157" i="5"/>
  <c r="V158" i="5"/>
  <c r="V159" i="5"/>
  <c r="V160" i="5"/>
  <c r="V161" i="5"/>
  <c r="V162" i="5"/>
  <c r="V163" i="5"/>
  <c r="V164" i="5"/>
  <c r="T783" i="5"/>
  <c r="S785" i="5" s="1"/>
  <c r="L811" i="5"/>
  <c r="K813" i="5" s="1"/>
  <c r="L852" i="5"/>
  <c r="K854" i="5" s="1"/>
  <c r="T877" i="5"/>
  <c r="S879" i="5" s="1"/>
  <c r="H877" i="5"/>
  <c r="G879" i="5" s="1"/>
  <c r="T922" i="5"/>
  <c r="S924" i="5" s="1"/>
  <c r="H922" i="5"/>
  <c r="G924" i="5" s="1"/>
  <c r="O962" i="5"/>
  <c r="H999" i="5"/>
  <c r="G1001" i="5" s="1"/>
  <c r="L1099" i="5"/>
  <c r="K1101" i="5" s="1"/>
  <c r="O1101" i="5"/>
  <c r="L1120" i="5"/>
  <c r="K1122" i="5" s="1"/>
  <c r="O1122" i="5"/>
  <c r="H1304" i="5"/>
  <c r="G1306" i="5" s="1"/>
  <c r="L1346" i="5"/>
  <c r="K1348" i="5" s="1"/>
  <c r="T1368" i="5"/>
  <c r="S1370" i="5" s="1"/>
  <c r="T1429" i="5"/>
  <c r="S1431" i="5" s="1"/>
  <c r="L1462" i="5"/>
  <c r="V19" i="5"/>
  <c r="V25" i="5"/>
  <c r="V57" i="5"/>
  <c r="V94" i="5"/>
  <c r="V99" i="5"/>
  <c r="V100" i="5"/>
  <c r="V128" i="5"/>
  <c r="V129" i="5"/>
  <c r="V131" i="5"/>
  <c r="V132" i="5"/>
  <c r="V133" i="5"/>
  <c r="V134" i="5"/>
  <c r="V135" i="5"/>
  <c r="V136" i="5"/>
  <c r="V137" i="5"/>
  <c r="V142" i="5"/>
  <c r="V166" i="5"/>
  <c r="V167" i="5"/>
  <c r="V168" i="5"/>
  <c r="V169" i="5"/>
  <c r="V170" i="5"/>
  <c r="V171" i="5"/>
  <c r="V172" i="5"/>
  <c r="V173" i="5"/>
  <c r="V174" i="5"/>
  <c r="V175" i="5"/>
  <c r="L682" i="5"/>
  <c r="K684" i="5" s="1"/>
  <c r="O719" i="5"/>
  <c r="H735" i="5"/>
  <c r="G737" i="5" s="1"/>
  <c r="O785" i="5"/>
  <c r="T852" i="5"/>
  <c r="S854" i="5" s="1"/>
  <c r="L922" i="5"/>
  <c r="K924" i="5" s="1"/>
  <c r="L999" i="5"/>
  <c r="K1001" i="5" s="1"/>
  <c r="O1001" i="5"/>
  <c r="T1205" i="5"/>
  <c r="S1207" i="5" s="1"/>
  <c r="O1306" i="5"/>
  <c r="O1431" i="5"/>
  <c r="V16" i="5"/>
  <c r="V20" i="5"/>
  <c r="V26" i="5"/>
  <c r="V27" i="5"/>
  <c r="V32" i="5"/>
  <c r="V33" i="5"/>
  <c r="V73" i="5"/>
  <c r="V84" i="5"/>
  <c r="V126" i="5"/>
  <c r="V138" i="5"/>
  <c r="H682" i="5"/>
  <c r="G684" i="5" s="1"/>
  <c r="O684" i="5"/>
  <c r="H717" i="5"/>
  <c r="G719" i="5" s="1"/>
  <c r="T960" i="5"/>
  <c r="S962" i="5" s="1"/>
  <c r="T999" i="5"/>
  <c r="S1001" i="5" s="1"/>
  <c r="H1429" i="5"/>
  <c r="G1431" i="5" s="1"/>
  <c r="V1938" i="5"/>
  <c r="V1934" i="5"/>
  <c r="V1930" i="5"/>
  <c r="V1926" i="5"/>
  <c r="V1922" i="5"/>
  <c r="V1918" i="5"/>
  <c r="V1914" i="5"/>
  <c r="V1910" i="5"/>
  <c r="V1906" i="5"/>
  <c r="V1902" i="5"/>
  <c r="V1898" i="5"/>
  <c r="V1894" i="5"/>
  <c r="V1890" i="5"/>
  <c r="V1886" i="5"/>
  <c r="V1882" i="5"/>
  <c r="V1878" i="5"/>
  <c r="V1874" i="5"/>
  <c r="V1870" i="5"/>
  <c r="V1866" i="5"/>
  <c r="V1862" i="5"/>
  <c r="V1858" i="5"/>
  <c r="V1854" i="5"/>
  <c r="V1850" i="5"/>
  <c r="V1846" i="5"/>
  <c r="V1842" i="5"/>
  <c r="V1838" i="5"/>
  <c r="V1834" i="5"/>
  <c r="V1830" i="5"/>
  <c r="V1826" i="5"/>
  <c r="V1822" i="5"/>
  <c r="V1818" i="5"/>
  <c r="V1814" i="5"/>
  <c r="V1810" i="5"/>
  <c r="V1806" i="5"/>
  <c r="V1802" i="5"/>
  <c r="V1798" i="5"/>
  <c r="V1794" i="5"/>
  <c r="V1790" i="5"/>
  <c r="V1786" i="5"/>
  <c r="V1782" i="5"/>
  <c r="V1778" i="5"/>
  <c r="V1774" i="5"/>
  <c r="V1770" i="5"/>
  <c r="V1766" i="5"/>
  <c r="V1762" i="5"/>
  <c r="V1758" i="5"/>
  <c r="V1754" i="5"/>
  <c r="V1750" i="5"/>
  <c r="V1746" i="5"/>
  <c r="AY1743" i="5"/>
  <c r="AY1741" i="5"/>
  <c r="AY1739" i="5"/>
  <c r="AY1737" i="5"/>
  <c r="V1734" i="5"/>
  <c r="V1730" i="5"/>
  <c r="V1726" i="5"/>
  <c r="V1722" i="5"/>
  <c r="V1718" i="5"/>
  <c r="V1714" i="5"/>
  <c r="V1710" i="5"/>
  <c r="V1706" i="5"/>
  <c r="V1702" i="5"/>
  <c r="V1698" i="5"/>
  <c r="V1694" i="5"/>
  <c r="V1690" i="5"/>
  <c r="V1686" i="5"/>
  <c r="V1682" i="5"/>
  <c r="V1678" i="5"/>
  <c r="V1674" i="5"/>
  <c r="V1670" i="5"/>
  <c r="V1666" i="5"/>
  <c r="V1662" i="5"/>
  <c r="V1658" i="5"/>
  <c r="V1654" i="5"/>
  <c r="V1650" i="5"/>
  <c r="V1646" i="5"/>
  <c r="V1642" i="5"/>
  <c r="V1638" i="5"/>
  <c r="V1634" i="5"/>
  <c r="V1630" i="5"/>
  <c r="V1626" i="5"/>
  <c r="V1622" i="5"/>
  <c r="V1618" i="5"/>
  <c r="V1614" i="5"/>
  <c r="V1610" i="5"/>
  <c r="V1606" i="5"/>
  <c r="V1602" i="5"/>
  <c r="V1598" i="5"/>
  <c r="V1594" i="5"/>
  <c r="V1590" i="5"/>
  <c r="V1586" i="5"/>
  <c r="V1582" i="5"/>
  <c r="V1578" i="5"/>
  <c r="V1574" i="5"/>
  <c r="V1570" i="5"/>
  <c r="V1566" i="5"/>
  <c r="V1562" i="5"/>
  <c r="V1558" i="5"/>
  <c r="V1554" i="5"/>
  <c r="V1550" i="5"/>
  <c r="V1546" i="5"/>
  <c r="V1542" i="5"/>
  <c r="V1538" i="5"/>
  <c r="V1534" i="5"/>
  <c r="V1530" i="5"/>
  <c r="V1526" i="5"/>
  <c r="V1522" i="5"/>
  <c r="V1518" i="5"/>
  <c r="V1514" i="5"/>
  <c r="V1510" i="5"/>
  <c r="V1506" i="5"/>
  <c r="V1502" i="5"/>
  <c r="V1498" i="5"/>
  <c r="V1494" i="5"/>
  <c r="V1490" i="5"/>
  <c r="V1486" i="5"/>
  <c r="V1482" i="5"/>
  <c r="V1478" i="5"/>
  <c r="V1474" i="5"/>
  <c r="V1470" i="5"/>
  <c r="V1466" i="5"/>
  <c r="V1461" i="5"/>
  <c r="V1460" i="5"/>
  <c r="V1459" i="5"/>
  <c r="V1458" i="5"/>
  <c r="V1435" i="5"/>
  <c r="V1433" i="5"/>
  <c r="V1432" i="5"/>
  <c r="V1429" i="5"/>
  <c r="V1428" i="5"/>
  <c r="V1426" i="5"/>
  <c r="V1425" i="5"/>
  <c r="V1422" i="5"/>
  <c r="V1420" i="5"/>
  <c r="V1414" i="5"/>
  <c r="V1413" i="5"/>
  <c r="V1412" i="5"/>
  <c r="V1411" i="5"/>
  <c r="V1410" i="5"/>
  <c r="V1409" i="5"/>
  <c r="V1408" i="5"/>
  <c r="V1407" i="5"/>
  <c r="V1406" i="5"/>
  <c r="V1405" i="5"/>
  <c r="V1363" i="5"/>
  <c r="V1362" i="5"/>
  <c r="V1361" i="5"/>
  <c r="V1360" i="5"/>
  <c r="V1359" i="5"/>
  <c r="V1358" i="5"/>
  <c r="V1357" i="5"/>
  <c r="V1356" i="5"/>
  <c r="V1355" i="5"/>
  <c r="V1354" i="5"/>
  <c r="V1353" i="5"/>
  <c r="V1352" i="5"/>
  <c r="V1351" i="5"/>
  <c r="V1350" i="5"/>
  <c r="V1349" i="5"/>
  <c r="V1346" i="5"/>
  <c r="V1345" i="5"/>
  <c r="V1329" i="5"/>
  <c r="V1326" i="5"/>
  <c r="V1304" i="5"/>
  <c r="V1303" i="5"/>
  <c r="V1299" i="5"/>
  <c r="V1298" i="5"/>
  <c r="V1296" i="5"/>
  <c r="V1295" i="5"/>
  <c r="V1284" i="5"/>
  <c r="V1282" i="5"/>
  <c r="V1280" i="5"/>
  <c r="V1277" i="5"/>
  <c r="V1276" i="5"/>
  <c r="V1203" i="5"/>
  <c r="V1194" i="5"/>
  <c r="V1193" i="5"/>
  <c r="V1192" i="5"/>
  <c r="V1191" i="5"/>
  <c r="V1190" i="5"/>
  <c r="V1175" i="5"/>
  <c r="V1174" i="5"/>
  <c r="V1173" i="5"/>
  <c r="V1172" i="5"/>
  <c r="V1171" i="5"/>
  <c r="V1170" i="5"/>
  <c r="V1167" i="5"/>
  <c r="V1166" i="5"/>
  <c r="V1165" i="5"/>
  <c r="V1164" i="5"/>
  <c r="V1163" i="5"/>
  <c r="V1162" i="5"/>
  <c r="V1161" i="5"/>
  <c r="V1160" i="5"/>
  <c r="V1159" i="5"/>
  <c r="V1158" i="5"/>
  <c r="V1157" i="5"/>
  <c r="V1156" i="5"/>
  <c r="V1155" i="5"/>
  <c r="V1149" i="5"/>
  <c r="V1120" i="5"/>
  <c r="V1119" i="5"/>
  <c r="V1113" i="5"/>
  <c r="V1939" i="5"/>
  <c r="V1935" i="5"/>
  <c r="V1931" i="5"/>
  <c r="V1927" i="5"/>
  <c r="V1923" i="5"/>
  <c r="V1919" i="5"/>
  <c r="V1915" i="5"/>
  <c r="V1911" i="5"/>
  <c r="V1907" i="5"/>
  <c r="V1903" i="5"/>
  <c r="V1899" i="5"/>
  <c r="V1895" i="5"/>
  <c r="V1891" i="5"/>
  <c r="V1887" i="5"/>
  <c r="V1883" i="5"/>
  <c r="V1879" i="5"/>
  <c r="V1875" i="5"/>
  <c r="V1871" i="5"/>
  <c r="V1867" i="5"/>
  <c r="V1863" i="5"/>
  <c r="V1859" i="5"/>
  <c r="V1855" i="5"/>
  <c r="V1851" i="5"/>
  <c r="V1847" i="5"/>
  <c r="V1843" i="5"/>
  <c r="V1839" i="5"/>
  <c r="V1835" i="5"/>
  <c r="V1831" i="5"/>
  <c r="V1827" i="5"/>
  <c r="V1823" i="5"/>
  <c r="V1819" i="5"/>
  <c r="V1815" i="5"/>
  <c r="V1811" i="5"/>
  <c r="V1807" i="5"/>
  <c r="V1803" i="5"/>
  <c r="V1799" i="5"/>
  <c r="V1795" i="5"/>
  <c r="V1791" i="5"/>
  <c r="V1787" i="5"/>
  <c r="V1783" i="5"/>
  <c r="V1779" i="5"/>
  <c r="V1775" i="5"/>
  <c r="V1771" i="5"/>
  <c r="V1767" i="5"/>
  <c r="V1763" i="5"/>
  <c r="V1759" i="5"/>
  <c r="V1755" i="5"/>
  <c r="V1751" i="5"/>
  <c r="V1747" i="5"/>
  <c r="V1744" i="5"/>
  <c r="V1742" i="5"/>
  <c r="V1740" i="5"/>
  <c r="V1738" i="5"/>
  <c r="V1735" i="5"/>
  <c r="V1731" i="5"/>
  <c r="V1727" i="5"/>
  <c r="V1723" i="5"/>
  <c r="V1719" i="5"/>
  <c r="V1715" i="5"/>
  <c r="V1711" i="5"/>
  <c r="V1707" i="5"/>
  <c r="V1703" i="5"/>
  <c r="V1699" i="5"/>
  <c r="V1695" i="5"/>
  <c r="V1691" i="5"/>
  <c r="V1687" i="5"/>
  <c r="V1683" i="5"/>
  <c r="V1679" i="5"/>
  <c r="V1675" i="5"/>
  <c r="V1671" i="5"/>
  <c r="V1667" i="5"/>
  <c r="V1663" i="5"/>
  <c r="V1659" i="5"/>
  <c r="V1655" i="5"/>
  <c r="V1651" i="5"/>
  <c r="V1647" i="5"/>
  <c r="V1643" i="5"/>
  <c r="V1639" i="5"/>
  <c r="V1635" i="5"/>
  <c r="V1631" i="5"/>
  <c r="V1627" i="5"/>
  <c r="V1623" i="5"/>
  <c r="V1619" i="5"/>
  <c r="V1615" i="5"/>
  <c r="V1611" i="5"/>
  <c r="V1607" i="5"/>
  <c r="V1603" i="5"/>
  <c r="V1599" i="5"/>
  <c r="V1595" i="5"/>
  <c r="V1591" i="5"/>
  <c r="V1587" i="5"/>
  <c r="V1583" i="5"/>
  <c r="V1579" i="5"/>
  <c r="V1575" i="5"/>
  <c r="V1571" i="5"/>
  <c r="V1567" i="5"/>
  <c r="V1563" i="5"/>
  <c r="V1559" i="5"/>
  <c r="V1555" i="5"/>
  <c r="V1551" i="5"/>
  <c r="V1547" i="5"/>
  <c r="V1543" i="5"/>
  <c r="V1539" i="5"/>
  <c r="V1535" i="5"/>
  <c r="V1531" i="5"/>
  <c r="V1527" i="5"/>
  <c r="V1523" i="5"/>
  <c r="V1519" i="5"/>
  <c r="V1515" i="5"/>
  <c r="V1511" i="5"/>
  <c r="V1507" i="5"/>
  <c r="V1503" i="5"/>
  <c r="V1499" i="5"/>
  <c r="V1495" i="5"/>
  <c r="V1491" i="5"/>
  <c r="V1487" i="5"/>
  <c r="V1483" i="5"/>
  <c r="V1479" i="5"/>
  <c r="V1475" i="5"/>
  <c r="V1471" i="5"/>
  <c r="V1467" i="5"/>
  <c r="V1450" i="5"/>
  <c r="V1449" i="5"/>
  <c r="V1448" i="5"/>
  <c r="V1447" i="5"/>
  <c r="V1446" i="5"/>
  <c r="V1445" i="5"/>
  <c r="V1444" i="5"/>
  <c r="V1443" i="5"/>
  <c r="V1442" i="5"/>
  <c r="V1441" i="5"/>
  <c r="V1440" i="5"/>
  <c r="V1438" i="5"/>
  <c r="V1423" i="5"/>
  <c r="V1418" i="5"/>
  <c r="V1416" i="5"/>
  <c r="V1368" i="5"/>
  <c r="V1367" i="5"/>
  <c r="V1366" i="5"/>
  <c r="V1365" i="5"/>
  <c r="V1364" i="5"/>
  <c r="V1335" i="5"/>
  <c r="V1334" i="5"/>
  <c r="V1328" i="5"/>
  <c r="V1327" i="5"/>
  <c r="V1305" i="5"/>
  <c r="V1260" i="5"/>
  <c r="V1259" i="5"/>
  <c r="V1258" i="5"/>
  <c r="V1257" i="5"/>
  <c r="V1256" i="5"/>
  <c r="V1255" i="5"/>
  <c r="V1254" i="5"/>
  <c r="V1253" i="5"/>
  <c r="V1252" i="5"/>
  <c r="V1250" i="5"/>
  <c r="V1248" i="5"/>
  <c r="V1247" i="5"/>
  <c r="V1246" i="5"/>
  <c r="V1244" i="5"/>
  <c r="V1241" i="5"/>
  <c r="V1235" i="5"/>
  <c r="V1233" i="5"/>
  <c r="V1231" i="5"/>
  <c r="V1229" i="5"/>
  <c r="V1221" i="5"/>
  <c r="V1219" i="5"/>
  <c r="V1217" i="5"/>
  <c r="V1216" i="5"/>
  <c r="V1214" i="5"/>
  <c r="V1212" i="5"/>
  <c r="V1206" i="5"/>
  <c r="V1198" i="5"/>
  <c r="V1182" i="5"/>
  <c r="V1181" i="5"/>
  <c r="V1180" i="5"/>
  <c r="V1178" i="5"/>
  <c r="V1169" i="5"/>
  <c r="V1940" i="5"/>
  <c r="V1936" i="5"/>
  <c r="V1932" i="5"/>
  <c r="V1928" i="5"/>
  <c r="V1924" i="5"/>
  <c r="V1920" i="5"/>
  <c r="V1916" i="5"/>
  <c r="V1912" i="5"/>
  <c r="V1908" i="5"/>
  <c r="V1904" i="5"/>
  <c r="V1900" i="5"/>
  <c r="V1896" i="5"/>
  <c r="V1892" i="5"/>
  <c r="V1888" i="5"/>
  <c r="V1884" i="5"/>
  <c r="V1880" i="5"/>
  <c r="V1876" i="5"/>
  <c r="V1872" i="5"/>
  <c r="V1868" i="5"/>
  <c r="V1864" i="5"/>
  <c r="V1860" i="5"/>
  <c r="V1856" i="5"/>
  <c r="V1852" i="5"/>
  <c r="V1848" i="5"/>
  <c r="V1844" i="5"/>
  <c r="V1840" i="5"/>
  <c r="V1836" i="5"/>
  <c r="V1832" i="5"/>
  <c r="V1828" i="5"/>
  <c r="V1824" i="5"/>
  <c r="V1820" i="5"/>
  <c r="V1816" i="5"/>
  <c r="V1812" i="5"/>
  <c r="V1808" i="5"/>
  <c r="V1804" i="5"/>
  <c r="V1800" i="5"/>
  <c r="V1796" i="5"/>
  <c r="V1792" i="5"/>
  <c r="V1788" i="5"/>
  <c r="V1784" i="5"/>
  <c r="V1780" i="5"/>
  <c r="V1776" i="5"/>
  <c r="V1772" i="5"/>
  <c r="V1768" i="5"/>
  <c r="V1764" i="5"/>
  <c r="V1760" i="5"/>
  <c r="V1756" i="5"/>
  <c r="V1752" i="5"/>
  <c r="V1748" i="5"/>
  <c r="AY1744" i="5"/>
  <c r="AY1742" i="5"/>
  <c r="AY1740" i="5"/>
  <c r="AY1738" i="5"/>
  <c r="V1736" i="5"/>
  <c r="V1732" i="5"/>
  <c r="V1728" i="5"/>
  <c r="V1724" i="5"/>
  <c r="V1720" i="5"/>
  <c r="V1716" i="5"/>
  <c r="V1712" i="5"/>
  <c r="V1708" i="5"/>
  <c r="V1704" i="5"/>
  <c r="V1700" i="5"/>
  <c r="V1696" i="5"/>
  <c r="V1692" i="5"/>
  <c r="V1688" i="5"/>
  <c r="V1684" i="5"/>
  <c r="V1680" i="5"/>
  <c r="V1676" i="5"/>
  <c r="V1672" i="5"/>
  <c r="V1668" i="5"/>
  <c r="V1664" i="5"/>
  <c r="V1660" i="5"/>
  <c r="V1656" i="5"/>
  <c r="V1652" i="5"/>
  <c r="V1648" i="5"/>
  <c r="V1644" i="5"/>
  <c r="V1640" i="5"/>
  <c r="V1636" i="5"/>
  <c r="V1632" i="5"/>
  <c r="V1628" i="5"/>
  <c r="V1624" i="5"/>
  <c r="V1620" i="5"/>
  <c r="V1616" i="5"/>
  <c r="V1612" i="5"/>
  <c r="V1608" i="5"/>
  <c r="V1604" i="5"/>
  <c r="V1600" i="5"/>
  <c r="V1596" i="5"/>
  <c r="V1592" i="5"/>
  <c r="V1588" i="5"/>
  <c r="V1584" i="5"/>
  <c r="V1580" i="5"/>
  <c r="V1576" i="5"/>
  <c r="V1572" i="5"/>
  <c r="V1568" i="5"/>
  <c r="V1564" i="5"/>
  <c r="V1560" i="5"/>
  <c r="V1556" i="5"/>
  <c r="V1552" i="5"/>
  <c r="V1548" i="5"/>
  <c r="V1544" i="5"/>
  <c r="V1540" i="5"/>
  <c r="V1536" i="5"/>
  <c r="V1532" i="5"/>
  <c r="V1528" i="5"/>
  <c r="V1524" i="5"/>
  <c r="V1520" i="5"/>
  <c r="V1516" i="5"/>
  <c r="V1512" i="5"/>
  <c r="V1508" i="5"/>
  <c r="V1504" i="5"/>
  <c r="V1500" i="5"/>
  <c r="V1496" i="5"/>
  <c r="V1492" i="5"/>
  <c r="V1488" i="5"/>
  <c r="V1484" i="5"/>
  <c r="V1480" i="5"/>
  <c r="V1476" i="5"/>
  <c r="V1472" i="5"/>
  <c r="V1468" i="5"/>
  <c r="V1465" i="5"/>
  <c r="V1453" i="5"/>
  <c r="V1452" i="5"/>
  <c r="V1451" i="5"/>
  <c r="V1436" i="5"/>
  <c r="V1434" i="5"/>
  <c r="V1424" i="5"/>
  <c r="V1419" i="5"/>
  <c r="V1415" i="5"/>
  <c r="V1402" i="5"/>
  <c r="V1401" i="5"/>
  <c r="V1400" i="5"/>
  <c r="V1399" i="5"/>
  <c r="V1398" i="5"/>
  <c r="V1397" i="5"/>
  <c r="V1396" i="5"/>
  <c r="V1395" i="5"/>
  <c r="V1394" i="5"/>
  <c r="V1393" i="5"/>
  <c r="V1392" i="5"/>
  <c r="V1391" i="5"/>
  <c r="V1390" i="5"/>
  <c r="V1389" i="5"/>
  <c r="V1388" i="5"/>
  <c r="V1387" i="5"/>
  <c r="V1386" i="5"/>
  <c r="V1385" i="5"/>
  <c r="V1384" i="5"/>
  <c r="V1383" i="5"/>
  <c r="V1382" i="5"/>
  <c r="V1380" i="5"/>
  <c r="V1379" i="5"/>
  <c r="V1369" i="5"/>
  <c r="V1333" i="5"/>
  <c r="V1332" i="5"/>
  <c r="V1325" i="5"/>
  <c r="V1324" i="5"/>
  <c r="V1323" i="5"/>
  <c r="V1322" i="5"/>
  <c r="V1321" i="5"/>
  <c r="V1320" i="5"/>
  <c r="V1319" i="5"/>
  <c r="V1318" i="5"/>
  <c r="V1317" i="5"/>
  <c r="V1316" i="5"/>
  <c r="V1315" i="5"/>
  <c r="V1314" i="5"/>
  <c r="V1313" i="5"/>
  <c r="V1312" i="5"/>
  <c r="V1311" i="5"/>
  <c r="V1310" i="5"/>
  <c r="V1309" i="5"/>
  <c r="V1308" i="5"/>
  <c r="V1307" i="5"/>
  <c r="V1301" i="5"/>
  <c r="V1300" i="5"/>
  <c r="V1297" i="5"/>
  <c r="V1294" i="5"/>
  <c r="V1293" i="5"/>
  <c r="V1292" i="5"/>
  <c r="V1291" i="5"/>
  <c r="V1290" i="5"/>
  <c r="V1289" i="5"/>
  <c r="V1288" i="5"/>
  <c r="V1287" i="5"/>
  <c r="V1286" i="5"/>
  <c r="V1285" i="5"/>
  <c r="V1283" i="5"/>
  <c r="V1281" i="5"/>
  <c r="V1279" i="5"/>
  <c r="V1278" i="5"/>
  <c r="V1275" i="5"/>
  <c r="V1274" i="5"/>
  <c r="V1273" i="5"/>
  <c r="V1272" i="5"/>
  <c r="V1271" i="5"/>
  <c r="V1270" i="5"/>
  <c r="V1269" i="5"/>
  <c r="V1268" i="5"/>
  <c r="V1267" i="5"/>
  <c r="V1266" i="5"/>
  <c r="V1265" i="5"/>
  <c r="V1264" i="5"/>
  <c r="V1263" i="5"/>
  <c r="V1262" i="5"/>
  <c r="V1261" i="5"/>
  <c r="V1211" i="5"/>
  <c r="V1210" i="5"/>
  <c r="V1209" i="5"/>
  <c r="V1208" i="5"/>
  <c r="V1205" i="5"/>
  <c r="V1204" i="5"/>
  <c r="V1197" i="5"/>
  <c r="V1196" i="5"/>
  <c r="V1195" i="5"/>
  <c r="V1187" i="5"/>
  <c r="V1185" i="5"/>
  <c r="V1184" i="5"/>
  <c r="V1183" i="5"/>
  <c r="V1177" i="5"/>
  <c r="V1168" i="5"/>
  <c r="V1153" i="5"/>
  <c r="V1152" i="5"/>
  <c r="V1151" i="5"/>
  <c r="V1150" i="5"/>
  <c r="V1147" i="5"/>
  <c r="V1121" i="5"/>
  <c r="V1114" i="5"/>
  <c r="V1112" i="5"/>
  <c r="V1111" i="5"/>
  <c r="V1110" i="5"/>
  <c r="V1109" i="5"/>
  <c r="V1108" i="5"/>
  <c r="V1107" i="5"/>
  <c r="V1941" i="5"/>
  <c r="V1937" i="5"/>
  <c r="V1933" i="5"/>
  <c r="V1929" i="5"/>
  <c r="V1925" i="5"/>
  <c r="V1921" i="5"/>
  <c r="V1917" i="5"/>
  <c r="V1913" i="5"/>
  <c r="V1909" i="5"/>
  <c r="V1905" i="5"/>
  <c r="V1901" i="5"/>
  <c r="V1897" i="5"/>
  <c r="V1893" i="5"/>
  <c r="V1889" i="5"/>
  <c r="V1885" i="5"/>
  <c r="V1881" i="5"/>
  <c r="V1877" i="5"/>
  <c r="V1873" i="5"/>
  <c r="V1869" i="5"/>
  <c r="V1865" i="5"/>
  <c r="V1861" i="5"/>
  <c r="V1857" i="5"/>
  <c r="V1853" i="5"/>
  <c r="V1849" i="5"/>
  <c r="V1845" i="5"/>
  <c r="V1841" i="5"/>
  <c r="V1837" i="5"/>
  <c r="V1833" i="5"/>
  <c r="V1829" i="5"/>
  <c r="V1825" i="5"/>
  <c r="V1821" i="5"/>
  <c r="V1817" i="5"/>
  <c r="V1813" i="5"/>
  <c r="V1809" i="5"/>
  <c r="V1805" i="5"/>
  <c r="V1801" i="5"/>
  <c r="V1797" i="5"/>
  <c r="V1793" i="5"/>
  <c r="V1789" i="5"/>
  <c r="V1785" i="5"/>
  <c r="V1781" i="5"/>
  <c r="V1777" i="5"/>
  <c r="V1773" i="5"/>
  <c r="V1769" i="5"/>
  <c r="V1765" i="5"/>
  <c r="V1761" i="5"/>
  <c r="V1757" i="5"/>
  <c r="V1753" i="5"/>
  <c r="V1749" i="5"/>
  <c r="V1745" i="5"/>
  <c r="V1743" i="5"/>
  <c r="V1741" i="5"/>
  <c r="V1739" i="5"/>
  <c r="V1737" i="5"/>
  <c r="V1733" i="5"/>
  <c r="V1729" i="5"/>
  <c r="V1725" i="5"/>
  <c r="V1721" i="5"/>
  <c r="V1717" i="5"/>
  <c r="V1713" i="5"/>
  <c r="V1709" i="5"/>
  <c r="V1705" i="5"/>
  <c r="V1701" i="5"/>
  <c r="V1697" i="5"/>
  <c r="V1693" i="5"/>
  <c r="V1689" i="5"/>
  <c r="V1685" i="5"/>
  <c r="V1681" i="5"/>
  <c r="V1677" i="5"/>
  <c r="V1673" i="5"/>
  <c r="V1669" i="5"/>
  <c r="V1665" i="5"/>
  <c r="V1661" i="5"/>
  <c r="V1657" i="5"/>
  <c r="V1653" i="5"/>
  <c r="V1649" i="5"/>
  <c r="V1645" i="5"/>
  <c r="V1641" i="5"/>
  <c r="V1637" i="5"/>
  <c r="V1633" i="5"/>
  <c r="V1629" i="5"/>
  <c r="V1625" i="5"/>
  <c r="V1621" i="5"/>
  <c r="V1617" i="5"/>
  <c r="V1613" i="5"/>
  <c r="V1609" i="5"/>
  <c r="V1605" i="5"/>
  <c r="V1601" i="5"/>
  <c r="V1597" i="5"/>
  <c r="V1593" i="5"/>
  <c r="V1589" i="5"/>
  <c r="V1585" i="5"/>
  <c r="V1581" i="5"/>
  <c r="V1577" i="5"/>
  <c r="V1573" i="5"/>
  <c r="V1569" i="5"/>
  <c r="V1565" i="5"/>
  <c r="V1561" i="5"/>
  <c r="V1557" i="5"/>
  <c r="V1553" i="5"/>
  <c r="V1549" i="5"/>
  <c r="V1545" i="5"/>
  <c r="V1541" i="5"/>
  <c r="V1537" i="5"/>
  <c r="V1533" i="5"/>
  <c r="V1529" i="5"/>
  <c r="V1525" i="5"/>
  <c r="V1521" i="5"/>
  <c r="V1517" i="5"/>
  <c r="V1513" i="5"/>
  <c r="V1509" i="5"/>
  <c r="V1505" i="5"/>
  <c r="V1501" i="5"/>
  <c r="V1497" i="5"/>
  <c r="V1493" i="5"/>
  <c r="V1489" i="5"/>
  <c r="V1485" i="5"/>
  <c r="V1481" i="5"/>
  <c r="V1477" i="5"/>
  <c r="V1473" i="5"/>
  <c r="V1469" i="5"/>
  <c r="V1457" i="5"/>
  <c r="V1456" i="5"/>
  <c r="V1455" i="5"/>
  <c r="V1454" i="5"/>
  <c r="V1439" i="5"/>
  <c r="V1437" i="5"/>
  <c r="V1430" i="5"/>
  <c r="V1421" i="5"/>
  <c r="V1417" i="5"/>
  <c r="V1403" i="5"/>
  <c r="V1381" i="5"/>
  <c r="V1378" i="5"/>
  <c r="V1377" i="5"/>
  <c r="V1376" i="5"/>
  <c r="V1375" i="5"/>
  <c r="V1374" i="5"/>
  <c r="V1373" i="5"/>
  <c r="V1372" i="5"/>
  <c r="V1371" i="5"/>
  <c r="V1347" i="5"/>
  <c r="V1344" i="5"/>
  <c r="V1343" i="5"/>
  <c r="V1342" i="5"/>
  <c r="V1341" i="5"/>
  <c r="V1340" i="5"/>
  <c r="V1339" i="5"/>
  <c r="V1338" i="5"/>
  <c r="V1337" i="5"/>
  <c r="V1336" i="5"/>
  <c r="V1331" i="5"/>
  <c r="V1330" i="5"/>
  <c r="V1251" i="5"/>
  <c r="V1249" i="5"/>
  <c r="V1245" i="5"/>
  <c r="V1243" i="5"/>
  <c r="V1242" i="5"/>
  <c r="V1240" i="5"/>
  <c r="V1239" i="5"/>
  <c r="V1238" i="5"/>
  <c r="V1237" i="5"/>
  <c r="V1236" i="5"/>
  <c r="V1234" i="5"/>
  <c r="V1232" i="5"/>
  <c r="V1230" i="5"/>
  <c r="V1228" i="5"/>
  <c r="V1227" i="5"/>
  <c r="V1226" i="5"/>
  <c r="V1225" i="5"/>
  <c r="V1224" i="5"/>
  <c r="V1223" i="5"/>
  <c r="V1222" i="5"/>
  <c r="V1220" i="5"/>
  <c r="V1218" i="5"/>
  <c r="V1215" i="5"/>
  <c r="V1213" i="5"/>
  <c r="V1202" i="5"/>
  <c r="V1201" i="5"/>
  <c r="V1200" i="5"/>
  <c r="V1199" i="5"/>
  <c r="V1188" i="5"/>
  <c r="V1179" i="5"/>
  <c r="V1176" i="5"/>
  <c r="V1154" i="5"/>
  <c r="V1148" i="5"/>
  <c r="V1146" i="5"/>
  <c r="V1145" i="5"/>
  <c r="V1144" i="5"/>
  <c r="V1143" i="5"/>
  <c r="V1142" i="5"/>
  <c r="V1141" i="5"/>
  <c r="V1140" i="5"/>
  <c r="V1139" i="5"/>
  <c r="V1138" i="5"/>
  <c r="V1137" i="5"/>
  <c r="V1136" i="5"/>
  <c r="V1135" i="5"/>
  <c r="V1134" i="5"/>
  <c r="V1133" i="5"/>
  <c r="V1132" i="5"/>
  <c r="V1131" i="5"/>
  <c r="V1130" i="5"/>
  <c r="V1129" i="5"/>
  <c r="V1128" i="5"/>
  <c r="V1127" i="5"/>
  <c r="V1126" i="5"/>
  <c r="V1125" i="5"/>
  <c r="V1124" i="5"/>
  <c r="V1123" i="5"/>
  <c r="V1118" i="5"/>
  <c r="V1117" i="5"/>
  <c r="V1116" i="5"/>
  <c r="V1115" i="5"/>
  <c r="V1105" i="5"/>
  <c r="V1106" i="5"/>
  <c r="V1099" i="5"/>
  <c r="V1086" i="5"/>
  <c r="V1085" i="5"/>
  <c r="V1084" i="5"/>
  <c r="V1052" i="5"/>
  <c r="V1050" i="5"/>
  <c r="V1049" i="5"/>
  <c r="V1029" i="5"/>
  <c r="V1028" i="5"/>
  <c r="V1027" i="5"/>
  <c r="V1026" i="5"/>
  <c r="V1025" i="5"/>
  <c r="V1024" i="5"/>
  <c r="V1023" i="5"/>
  <c r="V1022" i="5"/>
  <c r="V1021" i="5"/>
  <c r="V1020" i="5"/>
  <c r="V1019" i="5"/>
  <c r="V1000" i="5"/>
  <c r="V982" i="5"/>
  <c r="V981" i="5"/>
  <c r="V980" i="5"/>
  <c r="V974" i="5"/>
  <c r="V973" i="5"/>
  <c r="V972" i="5"/>
  <c r="V971" i="5"/>
  <c r="V970" i="5"/>
  <c r="V969" i="5"/>
  <c r="V968" i="5"/>
  <c r="V967" i="5"/>
  <c r="V966" i="5"/>
  <c r="V965" i="5"/>
  <c r="V964" i="5"/>
  <c r="V963" i="5"/>
  <c r="V958" i="5"/>
  <c r="V935" i="5"/>
  <c r="V934" i="5"/>
  <c r="V933" i="5"/>
  <c r="V932" i="5"/>
  <c r="V931" i="5"/>
  <c r="V930" i="5"/>
  <c r="V929" i="5"/>
  <c r="V928" i="5"/>
  <c r="V927" i="5"/>
  <c r="V926" i="5"/>
  <c r="V913" i="5"/>
  <c r="V911" i="5"/>
  <c r="V910" i="5"/>
  <c r="V908" i="5"/>
  <c r="V902" i="5"/>
  <c r="V876" i="5"/>
  <c r="V875" i="5"/>
  <c r="V874" i="5"/>
  <c r="V873" i="5"/>
  <c r="V872" i="5"/>
  <c r="V868" i="5"/>
  <c r="V867" i="5"/>
  <c r="V861" i="5"/>
  <c r="V842" i="5"/>
  <c r="V806" i="5"/>
  <c r="V803" i="5"/>
  <c r="V797" i="5"/>
  <c r="V796" i="5"/>
  <c r="V795" i="5"/>
  <c r="V794" i="5"/>
  <c r="V793" i="5"/>
  <c r="V792" i="5"/>
  <c r="V791" i="5"/>
  <c r="V790" i="5"/>
  <c r="V789" i="5"/>
  <c r="V788" i="5"/>
  <c r="V787" i="5"/>
  <c r="V786" i="5"/>
  <c r="V763" i="5"/>
  <c r="V762" i="5"/>
  <c r="V761" i="5"/>
  <c r="V752" i="5"/>
  <c r="V746" i="5"/>
  <c r="V745" i="5"/>
  <c r="V743" i="5"/>
  <c r="V739" i="5"/>
  <c r="V738" i="5"/>
  <c r="V729" i="5"/>
  <c r="V726" i="5"/>
  <c r="V722" i="5"/>
  <c r="V714" i="5"/>
  <c r="V713" i="5"/>
  <c r="V709" i="5"/>
  <c r="V705" i="5"/>
  <c r="V704" i="5"/>
  <c r="V699" i="5"/>
  <c r="V695" i="5"/>
  <c r="V694" i="5"/>
  <c r="V693" i="5"/>
  <c r="V689" i="5"/>
  <c r="V688" i="5"/>
  <c r="V687" i="5"/>
  <c r="V686" i="5"/>
  <c r="V685" i="5"/>
  <c r="V665" i="5"/>
  <c r="V660" i="5"/>
  <c r="V655" i="5"/>
  <c r="V654" i="5"/>
  <c r="V653" i="5"/>
  <c r="V652" i="5"/>
  <c r="V651" i="5"/>
  <c r="V650" i="5"/>
  <c r="V649" i="5"/>
  <c r="V648" i="5"/>
  <c r="V647" i="5"/>
  <c r="V646" i="5"/>
  <c r="V645" i="5"/>
  <c r="V642" i="5"/>
  <c r="V641" i="5"/>
  <c r="V640" i="5"/>
  <c r="V639" i="5"/>
  <c r="V638" i="5"/>
  <c r="V637" i="5"/>
  <c r="V636" i="5"/>
  <c r="V635" i="5"/>
  <c r="V634" i="5"/>
  <c r="V633" i="5"/>
  <c r="V632" i="5"/>
  <c r="V604" i="5"/>
  <c r="V595" i="5"/>
  <c r="V592" i="5"/>
  <c r="V586" i="5"/>
  <c r="V582" i="5"/>
  <c r="V581" i="5"/>
  <c r="V580" i="5"/>
  <c r="V579" i="5"/>
  <c r="V578" i="5"/>
  <c r="V577" i="5"/>
  <c r="V576" i="5"/>
  <c r="V575" i="5"/>
  <c r="V574" i="5"/>
  <c r="V573" i="5"/>
  <c r="V538" i="5"/>
  <c r="V534" i="5"/>
  <c r="V533" i="5"/>
  <c r="V532" i="5"/>
  <c r="V531" i="5"/>
  <c r="V530" i="5"/>
  <c r="V529" i="5"/>
  <c r="V528" i="5"/>
  <c r="V527" i="5"/>
  <c r="V526" i="5"/>
  <c r="V525" i="5"/>
  <c r="V524" i="5"/>
  <c r="V523" i="5"/>
  <c r="V522" i="5"/>
  <c r="V521" i="5"/>
  <c r="V520" i="5"/>
  <c r="V519" i="5"/>
  <c r="V518" i="5"/>
  <c r="V517" i="5"/>
  <c r="V516" i="5"/>
  <c r="V515" i="5"/>
  <c r="V514" i="5"/>
  <c r="V513" i="5"/>
  <c r="V512" i="5"/>
  <c r="V511" i="5"/>
  <c r="V510" i="5"/>
  <c r="V509" i="5"/>
  <c r="V508" i="5"/>
  <c r="V499" i="5"/>
  <c r="V482" i="5"/>
  <c r="V481" i="5"/>
  <c r="V480" i="5"/>
  <c r="V479" i="5"/>
  <c r="V478" i="5"/>
  <c r="V474" i="5"/>
  <c r="V473" i="5"/>
  <c r="V467" i="5"/>
  <c r="V466" i="5"/>
  <c r="V465" i="5"/>
  <c r="V464" i="5"/>
  <c r="V463" i="5"/>
  <c r="V426" i="5"/>
  <c r="V425" i="5"/>
  <c r="V424" i="5"/>
  <c r="V423" i="5"/>
  <c r="V419" i="5"/>
  <c r="V418" i="5"/>
  <c r="V415" i="5"/>
  <c r="V414" i="5"/>
  <c r="V410" i="5"/>
  <c r="V409" i="5"/>
  <c r="V408" i="5"/>
  <c r="V407" i="5"/>
  <c r="V406" i="5"/>
  <c r="V405" i="5"/>
  <c r="V404" i="5"/>
  <c r="V387" i="5"/>
  <c r="V386" i="5"/>
  <c r="V385" i="5"/>
  <c r="V384" i="5"/>
  <c r="V367" i="5"/>
  <c r="V366" i="5"/>
  <c r="V363" i="5"/>
  <c r="V362" i="5"/>
  <c r="V360" i="5"/>
  <c r="V355" i="5"/>
  <c r="V354" i="5"/>
  <c r="V353" i="5"/>
  <c r="V351" i="5"/>
  <c r="V350" i="5"/>
  <c r="V349" i="5"/>
  <c r="V348" i="5"/>
  <c r="V347" i="5"/>
  <c r="V346" i="5"/>
  <c r="V345" i="5"/>
  <c r="V343" i="5"/>
  <c r="V335" i="5"/>
  <c r="V333" i="5"/>
  <c r="V332" i="5"/>
  <c r="V331" i="5"/>
  <c r="V330" i="5"/>
  <c r="V1104" i="5"/>
  <c r="V1103" i="5"/>
  <c r="V1102" i="5"/>
  <c r="V1100" i="5"/>
  <c r="V1098" i="5"/>
  <c r="V1096" i="5"/>
  <c r="V1095" i="5"/>
  <c r="V1094" i="5"/>
  <c r="V1093" i="5"/>
  <c r="V1071" i="5"/>
  <c r="V1070" i="5"/>
  <c r="V1069" i="5"/>
  <c r="V1068" i="5"/>
  <c r="V1067" i="5"/>
  <c r="V1066" i="5"/>
  <c r="V1065" i="5"/>
  <c r="V1064" i="5"/>
  <c r="V1063" i="5"/>
  <c r="V1062" i="5"/>
  <c r="V1061" i="5"/>
  <c r="V1053" i="5"/>
  <c r="V1018" i="5"/>
  <c r="V1017" i="5"/>
  <c r="V1016" i="5"/>
  <c r="V1015" i="5"/>
  <c r="V1014" i="5"/>
  <c r="V1013" i="5"/>
  <c r="V1012" i="5"/>
  <c r="V1011" i="5"/>
  <c r="V1010" i="5"/>
  <c r="V1009" i="5"/>
  <c r="V1008" i="5"/>
  <c r="V1007" i="5"/>
  <c r="V1006" i="5"/>
  <c r="V1005" i="5"/>
  <c r="V1004" i="5"/>
  <c r="V1003" i="5"/>
  <c r="V1002" i="5"/>
  <c r="V979" i="5"/>
  <c r="V978" i="5"/>
  <c r="V977" i="5"/>
  <c r="V976" i="5"/>
  <c r="V960" i="5"/>
  <c r="V959" i="5"/>
  <c r="V943" i="5"/>
  <c r="V936" i="5"/>
  <c r="V923" i="5"/>
  <c r="V918" i="5"/>
  <c r="V917" i="5"/>
  <c r="V912" i="5"/>
  <c r="V904" i="5"/>
  <c r="V903" i="5"/>
  <c r="V871" i="5"/>
  <c r="V866" i="5"/>
  <c r="V864" i="5"/>
  <c r="V860" i="5"/>
  <c r="V853" i="5"/>
  <c r="V852" i="5"/>
  <c r="V851" i="5"/>
  <c r="V850" i="5"/>
  <c r="V849" i="5"/>
  <c r="V848" i="5"/>
  <c r="V847" i="5"/>
  <c r="V846" i="5"/>
  <c r="V845" i="5"/>
  <c r="V844" i="5"/>
  <c r="V843" i="5"/>
  <c r="V841" i="5"/>
  <c r="V840" i="5"/>
  <c r="V839" i="5"/>
  <c r="V838" i="5"/>
  <c r="V837" i="5"/>
  <c r="V836" i="5"/>
  <c r="V829" i="5"/>
  <c r="V828" i="5"/>
  <c r="V827" i="5"/>
  <c r="V826" i="5"/>
  <c r="V825" i="5"/>
  <c r="V824" i="5"/>
  <c r="V823" i="5"/>
  <c r="V822" i="5"/>
  <c r="V808" i="5"/>
  <c r="V807" i="5"/>
  <c r="V802" i="5"/>
  <c r="V801" i="5"/>
  <c r="V800" i="5"/>
  <c r="V799" i="5"/>
  <c r="V798" i="5"/>
  <c r="V765" i="5"/>
  <c r="V764" i="5"/>
  <c r="V750" i="5"/>
  <c r="V747" i="5"/>
  <c r="V732" i="5"/>
  <c r="V728" i="5"/>
  <c r="V725" i="5"/>
  <c r="V721" i="5"/>
  <c r="V717" i="5"/>
  <c r="V716" i="5"/>
  <c r="V715" i="5"/>
  <c r="V710" i="5"/>
  <c r="V706" i="5"/>
  <c r="V700" i="5"/>
  <c r="V696" i="5"/>
  <c r="V690" i="5"/>
  <c r="V682" i="5"/>
  <c r="V681" i="5"/>
  <c r="V664" i="5"/>
  <c r="V659" i="5"/>
  <c r="V658" i="5"/>
  <c r="V631" i="5"/>
  <c r="V621" i="5"/>
  <c r="V620" i="5"/>
  <c r="V603" i="5"/>
  <c r="V602" i="5"/>
  <c r="V601" i="5"/>
  <c r="V600" i="5"/>
  <c r="V599" i="5"/>
  <c r="V590" i="5"/>
  <c r="V585" i="5"/>
  <c r="V560" i="5"/>
  <c r="V559" i="5"/>
  <c r="V558" i="5"/>
  <c r="V557" i="5"/>
  <c r="V556" i="5"/>
  <c r="V555" i="5"/>
  <c r="V554" i="5"/>
  <c r="V553" i="5"/>
  <c r="V552" i="5"/>
  <c r="V551" i="5"/>
  <c r="V550" i="5"/>
  <c r="V549" i="5"/>
  <c r="V548" i="5"/>
  <c r="V547" i="5"/>
  <c r="V546" i="5"/>
  <c r="V545" i="5"/>
  <c r="V544" i="5"/>
  <c r="V543" i="5"/>
  <c r="V542" i="5"/>
  <c r="V541" i="5"/>
  <c r="V501" i="5"/>
  <c r="V498" i="5"/>
  <c r="V490" i="5"/>
  <c r="V489" i="5"/>
  <c r="V488" i="5"/>
  <c r="V487" i="5"/>
  <c r="V486" i="5"/>
  <c r="V485" i="5"/>
  <c r="V475" i="5"/>
  <c r="V472" i="5"/>
  <c r="V471" i="5"/>
  <c r="V470" i="5"/>
  <c r="V469" i="5"/>
  <c r="V468" i="5"/>
  <c r="V456" i="5"/>
  <c r="V455" i="5"/>
  <c r="V454" i="5"/>
  <c r="V453" i="5"/>
  <c r="V452" i="5"/>
  <c r="V451" i="5"/>
  <c r="V449" i="5"/>
  <c r="V440" i="5"/>
  <c r="V439" i="5"/>
  <c r="V438" i="5"/>
  <c r="V437" i="5"/>
  <c r="V436" i="5"/>
  <c r="V435" i="5"/>
  <c r="V434" i="5"/>
  <c r="V433" i="5"/>
  <c r="V432" i="5"/>
  <c r="V431" i="5"/>
  <c r="V430" i="5"/>
  <c r="V427" i="5"/>
  <c r="V417" i="5"/>
  <c r="V416" i="5"/>
  <c r="V413" i="5"/>
  <c r="V403" i="5"/>
  <c r="V395" i="5"/>
  <c r="V391" i="5"/>
  <c r="V383" i="5"/>
  <c r="V382" i="5"/>
  <c r="V381" i="5"/>
  <c r="V380" i="5"/>
  <c r="V379" i="5"/>
  <c r="V378" i="5"/>
  <c r="V377" i="5"/>
  <c r="V376" i="5"/>
  <c r="V375" i="5"/>
  <c r="V374" i="5"/>
  <c r="V373" i="5"/>
  <c r="V372" i="5"/>
  <c r="V371" i="5"/>
  <c r="V370" i="5"/>
  <c r="V359" i="5"/>
  <c r="V342" i="5"/>
  <c r="V1092" i="5"/>
  <c r="V1090" i="5"/>
  <c r="V1074" i="5"/>
  <c r="V1073" i="5"/>
  <c r="V1072" i="5"/>
  <c r="V1060" i="5"/>
  <c r="V1059" i="5"/>
  <c r="V1058" i="5"/>
  <c r="V1057" i="5"/>
  <c r="V1056" i="5"/>
  <c r="V1055" i="5"/>
  <c r="V1051" i="5"/>
  <c r="V1046" i="5"/>
  <c r="V1045" i="5"/>
  <c r="V1044" i="5"/>
  <c r="V1043" i="5"/>
  <c r="V1042" i="5"/>
  <c r="V1041" i="5"/>
  <c r="V1040" i="5"/>
  <c r="V1039" i="5"/>
  <c r="V1038" i="5"/>
  <c r="V1037" i="5"/>
  <c r="V1036" i="5"/>
  <c r="V1035" i="5"/>
  <c r="V1034" i="5"/>
  <c r="V1033" i="5"/>
  <c r="V1032" i="5"/>
  <c r="V1031" i="5"/>
  <c r="V1030" i="5"/>
  <c r="V999" i="5"/>
  <c r="V998" i="5"/>
  <c r="V997" i="5"/>
  <c r="V996" i="5"/>
  <c r="V995" i="5"/>
  <c r="V994" i="5"/>
  <c r="V993" i="5"/>
  <c r="V992" i="5"/>
  <c r="V991" i="5"/>
  <c r="V990" i="5"/>
  <c r="V989" i="5"/>
  <c r="V988" i="5"/>
  <c r="V987" i="5"/>
  <c r="V986" i="5"/>
  <c r="V985" i="5"/>
  <c r="V984" i="5"/>
  <c r="V975" i="5"/>
  <c r="V944" i="5"/>
  <c r="V941" i="5"/>
  <c r="V940" i="5"/>
  <c r="V939" i="5"/>
  <c r="V938" i="5"/>
  <c r="V937" i="5"/>
  <c r="V925" i="5"/>
  <c r="V922" i="5"/>
  <c r="V921" i="5"/>
  <c r="V920" i="5"/>
  <c r="V919" i="5"/>
  <c r="V916" i="5"/>
  <c r="V915" i="5"/>
  <c r="V909" i="5"/>
  <c r="V907" i="5"/>
  <c r="V906" i="5"/>
  <c r="V905" i="5"/>
  <c r="V899" i="5"/>
  <c r="V898" i="5"/>
  <c r="V897" i="5"/>
  <c r="V896" i="5"/>
  <c r="V895" i="5"/>
  <c r="V894" i="5"/>
  <c r="V893" i="5"/>
  <c r="V892" i="5"/>
  <c r="V891" i="5"/>
  <c r="V890" i="5"/>
  <c r="V889" i="5"/>
  <c r="V888" i="5"/>
  <c r="V887" i="5"/>
  <c r="V886" i="5"/>
  <c r="V885" i="5"/>
  <c r="V884" i="5"/>
  <c r="V883" i="5"/>
  <c r="V882" i="5"/>
  <c r="V881" i="5"/>
  <c r="V877" i="5"/>
  <c r="V870" i="5"/>
  <c r="V865" i="5"/>
  <c r="V863" i="5"/>
  <c r="V859" i="5"/>
  <c r="V858" i="5"/>
  <c r="V857" i="5"/>
  <c r="V856" i="5"/>
  <c r="V855" i="5"/>
  <c r="V812" i="5"/>
  <c r="V809" i="5"/>
  <c r="V804" i="5"/>
  <c r="V783" i="5"/>
  <c r="V782" i="5"/>
  <c r="V780" i="5"/>
  <c r="V779" i="5"/>
  <c r="V778" i="5"/>
  <c r="V777" i="5"/>
  <c r="V776" i="5"/>
  <c r="V775" i="5"/>
  <c r="V774" i="5"/>
  <c r="V773" i="5"/>
  <c r="V772" i="5"/>
  <c r="V771" i="5"/>
  <c r="V770" i="5"/>
  <c r="V753" i="5"/>
  <c r="V748" i="5"/>
  <c r="V744" i="5"/>
  <c r="V740" i="5"/>
  <c r="V735" i="5"/>
  <c r="V734" i="5"/>
  <c r="V731" i="5"/>
  <c r="V724" i="5"/>
  <c r="V720" i="5"/>
  <c r="V718" i="5"/>
  <c r="V711" i="5"/>
  <c r="V707" i="5"/>
  <c r="V702" i="5"/>
  <c r="V701" i="5"/>
  <c r="V697" i="5"/>
  <c r="V691" i="5"/>
  <c r="V680" i="5"/>
  <c r="V679" i="5"/>
  <c r="V678" i="5"/>
  <c r="V677" i="5"/>
  <c r="V676" i="5"/>
  <c r="V675" i="5"/>
  <c r="V674" i="5"/>
  <c r="V671" i="5"/>
  <c r="V670" i="5"/>
  <c r="V669" i="5"/>
  <c r="V668" i="5"/>
  <c r="V667" i="5"/>
  <c r="V663" i="5"/>
  <c r="V657" i="5"/>
  <c r="V630" i="5"/>
  <c r="V629" i="5"/>
  <c r="V628" i="5"/>
  <c r="V627" i="5"/>
  <c r="V626" i="5"/>
  <c r="V625" i="5"/>
  <c r="V624" i="5"/>
  <c r="V623" i="5"/>
  <c r="V622" i="5"/>
  <c r="V594" i="5"/>
  <c r="V588" i="5"/>
  <c r="V584" i="5"/>
  <c r="V571" i="5"/>
  <c r="V570" i="5"/>
  <c r="V569" i="5"/>
  <c r="V568" i="5"/>
  <c r="V567" i="5"/>
  <c r="V566" i="5"/>
  <c r="V565" i="5"/>
  <c r="V564" i="5"/>
  <c r="V563" i="5"/>
  <c r="V562" i="5"/>
  <c r="V561" i="5"/>
  <c r="V540" i="5"/>
  <c r="V537" i="5"/>
  <c r="V536" i="5"/>
  <c r="V505" i="5"/>
  <c r="V504" i="5"/>
  <c r="V503" i="5"/>
  <c r="V502" i="5"/>
  <c r="V497" i="5"/>
  <c r="V496" i="5"/>
  <c r="V495" i="5"/>
  <c r="V494" i="5"/>
  <c r="V493" i="5"/>
  <c r="V492" i="5"/>
  <c r="V491" i="5"/>
  <c r="V484" i="5"/>
  <c r="V429" i="5"/>
  <c r="V428" i="5"/>
  <c r="V422" i="5"/>
  <c r="V1091" i="5"/>
  <c r="V1089" i="5"/>
  <c r="V1088" i="5"/>
  <c r="V1087" i="5"/>
  <c r="V1083" i="5"/>
  <c r="V1082" i="5"/>
  <c r="V1081" i="5"/>
  <c r="V1080" i="5"/>
  <c r="V1079" i="5"/>
  <c r="V1078" i="5"/>
  <c r="V1077" i="5"/>
  <c r="V1076" i="5"/>
  <c r="V1075" i="5"/>
  <c r="V1054" i="5"/>
  <c r="V1047" i="5"/>
  <c r="V983" i="5"/>
  <c r="V961" i="5"/>
  <c r="V957" i="5"/>
  <c r="V956" i="5"/>
  <c r="V955" i="5"/>
  <c r="V954" i="5"/>
  <c r="V953" i="5"/>
  <c r="V952" i="5"/>
  <c r="V951" i="5"/>
  <c r="V950" i="5"/>
  <c r="V949" i="5"/>
  <c r="V948" i="5"/>
  <c r="V947" i="5"/>
  <c r="V946" i="5"/>
  <c r="V945" i="5"/>
  <c r="V942" i="5"/>
  <c r="V914" i="5"/>
  <c r="V900" i="5"/>
  <c r="V880" i="5"/>
  <c r="V878" i="5"/>
  <c r="V869" i="5"/>
  <c r="V862" i="5"/>
  <c r="V835" i="5"/>
  <c r="V834" i="5"/>
  <c r="V833" i="5"/>
  <c r="V832" i="5"/>
  <c r="V831" i="5"/>
  <c r="V830" i="5"/>
  <c r="V821" i="5"/>
  <c r="V820" i="5"/>
  <c r="V819" i="5"/>
  <c r="V818" i="5"/>
  <c r="V817" i="5"/>
  <c r="V816" i="5"/>
  <c r="V815" i="5"/>
  <c r="V814" i="5"/>
  <c r="V811" i="5"/>
  <c r="V810" i="5"/>
  <c r="V805" i="5"/>
  <c r="V784" i="5"/>
  <c r="V769" i="5"/>
  <c r="V768" i="5"/>
  <c r="V767" i="5"/>
  <c r="V766" i="5"/>
  <c r="V760" i="5"/>
  <c r="V759" i="5"/>
  <c r="V758" i="5"/>
  <c r="V757" i="5"/>
  <c r="V756" i="5"/>
  <c r="V755" i="5"/>
  <c r="V754" i="5"/>
  <c r="V751" i="5"/>
  <c r="V749" i="5"/>
  <c r="V742" i="5"/>
  <c r="V741" i="5"/>
  <c r="V736" i="5"/>
  <c r="V730" i="5"/>
  <c r="V727" i="5"/>
  <c r="V723" i="5"/>
  <c r="V712" i="5"/>
  <c r="V708" i="5"/>
  <c r="V703" i="5"/>
  <c r="V698" i="5"/>
  <c r="V692" i="5"/>
  <c r="V683" i="5"/>
  <c r="V673" i="5"/>
  <c r="V672" i="5"/>
  <c r="V666" i="5"/>
  <c r="V662" i="5"/>
  <c r="V661" i="5"/>
  <c r="V656" i="5"/>
  <c r="V644" i="5"/>
  <c r="V643" i="5"/>
  <c r="V619" i="5"/>
  <c r="V618" i="5"/>
  <c r="V617" i="5"/>
  <c r="V616" i="5"/>
  <c r="V615" i="5"/>
  <c r="V614" i="5"/>
  <c r="V613" i="5"/>
  <c r="V612" i="5"/>
  <c r="V611" i="5"/>
  <c r="V610" i="5"/>
  <c r="V609" i="5"/>
  <c r="V608" i="5"/>
  <c r="V607" i="5"/>
  <c r="V606" i="5"/>
  <c r="V605" i="5"/>
  <c r="V598" i="5"/>
  <c r="V597" i="5"/>
  <c r="V596" i="5"/>
  <c r="V593" i="5"/>
  <c r="V591" i="5"/>
  <c r="V589" i="5"/>
  <c r="V587" i="5"/>
  <c r="V583" i="5"/>
  <c r="V572" i="5"/>
  <c r="V539" i="5"/>
  <c r="V535" i="5"/>
  <c r="V507" i="5"/>
  <c r="V506" i="5"/>
  <c r="V500" i="5"/>
  <c r="V483" i="5"/>
  <c r="V476" i="5"/>
  <c r="V462" i="5"/>
  <c r="V461" i="5"/>
  <c r="V460" i="5"/>
  <c r="V459" i="5"/>
  <c r="V458" i="5"/>
  <c r="V457" i="5"/>
  <c r="V450" i="5"/>
  <c r="V448" i="5"/>
  <c r="V447" i="5"/>
  <c r="V446" i="5"/>
  <c r="V445" i="5"/>
  <c r="V444" i="5"/>
  <c r="V443" i="5"/>
  <c r="V442" i="5"/>
  <c r="V441" i="5"/>
  <c r="V5" i="5"/>
  <c r="V6" i="5"/>
  <c r="V9" i="5"/>
  <c r="V17" i="5"/>
  <c r="V54" i="5"/>
  <c r="V58" i="5"/>
  <c r="V59" i="5"/>
  <c r="V60" i="5"/>
  <c r="V61" i="5"/>
  <c r="V62" i="5"/>
  <c r="V63" i="5"/>
  <c r="V66" i="5"/>
  <c r="V67" i="5"/>
  <c r="V68" i="5"/>
  <c r="V69" i="5"/>
  <c r="V71" i="5"/>
  <c r="V78" i="5"/>
  <c r="V82" i="5"/>
  <c r="V83" i="5"/>
  <c r="V85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5" i="5"/>
  <c r="V140" i="5"/>
  <c r="V155" i="5"/>
  <c r="V165" i="5"/>
  <c r="V185" i="5"/>
  <c r="V199" i="5"/>
  <c r="V216" i="5"/>
  <c r="V231" i="5"/>
  <c r="V232" i="5"/>
  <c r="V233" i="5"/>
  <c r="V234" i="5"/>
  <c r="V235" i="5"/>
  <c r="V236" i="5"/>
  <c r="V237" i="5"/>
  <c r="V238" i="5"/>
  <c r="V256" i="5"/>
  <c r="V257" i="5"/>
  <c r="V258" i="5"/>
  <c r="V268" i="5"/>
  <c r="V269" i="5"/>
  <c r="V270" i="5"/>
  <c r="V272" i="5"/>
  <c r="V273" i="5"/>
  <c r="V288" i="5"/>
  <c r="V289" i="5"/>
  <c r="V290" i="5"/>
  <c r="V291" i="5"/>
  <c r="V292" i="5"/>
  <c r="V293" i="5"/>
  <c r="V294" i="5"/>
  <c r="V295" i="5"/>
  <c r="V302" i="5"/>
  <c r="V304" i="5"/>
  <c r="V314" i="5"/>
  <c r="V315" i="5"/>
  <c r="V316" i="5"/>
  <c r="V320" i="5"/>
  <c r="V322" i="5"/>
  <c r="V323" i="5"/>
  <c r="V340" i="5"/>
  <c r="V341" i="5"/>
  <c r="V352" i="5"/>
  <c r="V368" i="5"/>
  <c r="V396" i="5"/>
  <c r="V397" i="5"/>
  <c r="V398" i="5"/>
  <c r="V399" i="5"/>
  <c r="V400" i="5"/>
  <c r="V401" i="5"/>
  <c r="V411" i="5"/>
  <c r="T475" i="5"/>
  <c r="S477" i="5" s="1"/>
  <c r="V10" i="5"/>
  <c r="V31" i="5"/>
  <c r="V64" i="5"/>
  <c r="V65" i="5"/>
  <c r="V70" i="5"/>
  <c r="V74" i="5"/>
  <c r="V88" i="5"/>
  <c r="V89" i="5"/>
  <c r="V90" i="5"/>
  <c r="V91" i="5"/>
  <c r="V93" i="5"/>
  <c r="V95" i="5"/>
  <c r="V96" i="5"/>
  <c r="V97" i="5"/>
  <c r="V101" i="5"/>
  <c r="V102" i="5"/>
  <c r="V103" i="5"/>
  <c r="V106" i="5"/>
  <c r="V122" i="5"/>
  <c r="V123" i="5"/>
  <c r="V124" i="5"/>
  <c r="N125" i="5"/>
  <c r="N475" i="5" s="1"/>
  <c r="N1465" i="5" s="1"/>
  <c r="V127" i="5"/>
  <c r="V186" i="5"/>
  <c r="V187" i="5"/>
  <c r="V188" i="5"/>
  <c r="V189" i="5"/>
  <c r="V190" i="5"/>
  <c r="V198" i="5"/>
  <c r="V208" i="5"/>
  <c r="V210" i="5"/>
  <c r="V217" i="5"/>
  <c r="V218" i="5"/>
  <c r="V219" i="5"/>
  <c r="V220" i="5"/>
  <c r="V226" i="5"/>
  <c r="V239" i="5"/>
  <c r="V240" i="5"/>
  <c r="V241" i="5"/>
  <c r="V242" i="5"/>
  <c r="V243" i="5"/>
  <c r="V244" i="5"/>
  <c r="V245" i="5"/>
  <c r="V246" i="5"/>
  <c r="V247" i="5"/>
  <c r="V259" i="5"/>
  <c r="V260" i="5"/>
  <c r="V262" i="5"/>
  <c r="V264" i="5"/>
  <c r="V271" i="5"/>
  <c r="V274" i="5"/>
  <c r="V275" i="5"/>
  <c r="V276" i="5"/>
  <c r="V277" i="5"/>
  <c r="V285" i="5"/>
  <c r="V286" i="5"/>
  <c r="V287" i="5"/>
  <c r="V296" i="5"/>
  <c r="V297" i="5"/>
  <c r="V298" i="5"/>
  <c r="V301" i="5"/>
  <c r="V307" i="5"/>
  <c r="V309" i="5"/>
  <c r="V310" i="5"/>
  <c r="V311" i="5"/>
  <c r="V312" i="5"/>
  <c r="V321" i="5"/>
  <c r="V324" i="5"/>
  <c r="V325" i="5"/>
  <c r="V326" i="5"/>
  <c r="V327" i="5"/>
  <c r="V328" i="5"/>
  <c r="V329" i="5"/>
  <c r="V344" i="5"/>
  <c r="V361" i="5"/>
  <c r="V369" i="5"/>
  <c r="V402" i="5"/>
  <c r="V412" i="5"/>
  <c r="V191" i="5"/>
  <c r="V192" i="5"/>
  <c r="V193" i="5"/>
  <c r="V194" i="5"/>
  <c r="V195" i="5"/>
  <c r="V196" i="5"/>
  <c r="V197" i="5"/>
  <c r="V201" i="5"/>
  <c r="V202" i="5"/>
  <c r="V203" i="5"/>
  <c r="V204" i="5"/>
  <c r="V205" i="5"/>
  <c r="V248" i="5"/>
  <c r="V303" i="5"/>
  <c r="V313" i="5"/>
  <c r="V334" i="5"/>
  <c r="V356" i="5"/>
  <c r="V390" i="5"/>
  <c r="H475" i="5"/>
  <c r="G477" i="5" s="1"/>
  <c r="V176" i="5"/>
  <c r="V177" i="5"/>
  <c r="V178" i="5"/>
  <c r="V179" i="5"/>
  <c r="V180" i="5"/>
  <c r="V181" i="5"/>
  <c r="V182" i="5"/>
  <c r="V183" i="5"/>
  <c r="V184" i="5"/>
  <c r="V200" i="5"/>
  <c r="V206" i="5"/>
  <c r="V207" i="5"/>
  <c r="V209" i="5"/>
  <c r="V211" i="5"/>
  <c r="V212" i="5"/>
  <c r="V213" i="5"/>
  <c r="V214" i="5"/>
  <c r="V215" i="5"/>
  <c r="V221" i="5"/>
  <c r="V222" i="5"/>
  <c r="V223" i="5"/>
  <c r="V224" i="5"/>
  <c r="V225" i="5"/>
  <c r="V227" i="5"/>
  <c r="V228" i="5"/>
  <c r="V229" i="5"/>
  <c r="V230" i="5"/>
  <c r="V249" i="5"/>
  <c r="V250" i="5"/>
  <c r="V251" i="5"/>
  <c r="V252" i="5"/>
  <c r="V253" i="5"/>
  <c r="V254" i="5"/>
  <c r="V255" i="5"/>
  <c r="V261" i="5"/>
  <c r="V263" i="5"/>
  <c r="V265" i="5"/>
  <c r="V266" i="5"/>
  <c r="V267" i="5"/>
  <c r="V278" i="5"/>
  <c r="V279" i="5"/>
  <c r="V280" i="5"/>
  <c r="V281" i="5"/>
  <c r="V282" i="5"/>
  <c r="V283" i="5"/>
  <c r="V284" i="5"/>
  <c r="V299" i="5"/>
  <c r="V300" i="5"/>
  <c r="V305" i="5"/>
  <c r="V306" i="5"/>
  <c r="V308" i="5"/>
  <c r="V317" i="5"/>
  <c r="V318" i="5"/>
  <c r="V319" i="5"/>
  <c r="V336" i="5"/>
  <c r="V337" i="5"/>
  <c r="V338" i="5"/>
  <c r="V339" i="5"/>
  <c r="V357" i="5"/>
  <c r="V358" i="5"/>
  <c r="V364" i="5"/>
  <c r="V365" i="5"/>
  <c r="V388" i="5"/>
  <c r="V389" i="5"/>
  <c r="V392" i="5"/>
  <c r="V393" i="5"/>
  <c r="V394" i="5"/>
  <c r="V420" i="5"/>
  <c r="V421" i="5"/>
  <c r="T1347" i="5"/>
  <c r="S1348" i="5"/>
  <c r="S1464" i="5"/>
  <c r="T1099" i="5"/>
  <c r="S1101" i="5" s="1"/>
  <c r="E1465" i="5"/>
  <c r="K1465" i="5"/>
  <c r="K1466" i="5" s="1"/>
  <c r="P1465" i="5"/>
  <c r="K1464" i="5"/>
  <c r="D1465" i="5"/>
  <c r="I1465" i="5"/>
  <c r="O1465" i="5"/>
  <c r="O1466" i="5" s="1"/>
  <c r="S1465" i="5"/>
  <c r="S1466" i="5" s="1"/>
  <c r="G1464" i="5"/>
  <c r="O812" i="5"/>
  <c r="G1465" i="5"/>
  <c r="R1465" i="5"/>
  <c r="J1465" i="5"/>
  <c r="B1465" i="5"/>
  <c r="B1466" i="5" s="1"/>
  <c r="F1465" i="5"/>
  <c r="M1465" i="5"/>
  <c r="Q1465" i="5"/>
  <c r="O1464" i="5"/>
  <c r="V1097" i="5" l="1"/>
  <c r="V1186" i="5"/>
  <c r="V781" i="5"/>
  <c r="C1465" i="5"/>
  <c r="V733" i="5"/>
  <c r="V1302" i="5"/>
  <c r="L1465" i="5"/>
  <c r="K1467" i="5" s="1"/>
  <c r="O1467" i="5"/>
  <c r="V1427" i="5"/>
  <c r="T1465" i="5"/>
  <c r="T1466" i="5" s="1"/>
  <c r="H1465" i="5"/>
  <c r="V1462" i="5" s="1"/>
  <c r="G1466" i="5"/>
  <c r="AG1465" i="5"/>
  <c r="S1467" i="5" l="1"/>
  <c r="G1467" i="5"/>
  <c r="H1466" i="5"/>
  <c r="V1463" i="5" s="1"/>
  <c r="U1466" i="5"/>
  <c r="D473" i="4" l="1"/>
  <c r="G473" i="4"/>
  <c r="B473" i="4"/>
  <c r="H473" i="4" l="1"/>
  <c r="E473" i="4"/>
</calcChain>
</file>

<file path=xl/sharedStrings.xml><?xml version="1.0" encoding="utf-8"?>
<sst xmlns="http://schemas.openxmlformats.org/spreadsheetml/2006/main" count="2068" uniqueCount="1464">
  <si>
    <t>Адрес</t>
  </si>
  <si>
    <t>Сумма, руб</t>
  </si>
  <si>
    <t>Ремонт кровель</t>
  </si>
  <si>
    <t>Ремонт стыков</t>
  </si>
  <si>
    <t>ИТОГО:</t>
  </si>
  <si>
    <t>г. Могилев</t>
  </si>
  <si>
    <t>ул. Аркадия Кулешова, 22</t>
  </si>
  <si>
    <t>ул. Баха, 13</t>
  </si>
  <si>
    <t>ул. Буденного, 15/34</t>
  </si>
  <si>
    <t>ул. Воровского, 39</t>
  </si>
  <si>
    <t>пер. Гоголя, 23</t>
  </si>
  <si>
    <t>б-р Днепровский, 26</t>
  </si>
  <si>
    <t>ул. Жемчужная, 14</t>
  </si>
  <si>
    <t>ул. Каштановая, 5</t>
  </si>
  <si>
    <t>ул. Каштановая, 23</t>
  </si>
  <si>
    <t>ул. Каштановая, 27</t>
  </si>
  <si>
    <t>ул. Каштановая, 33</t>
  </si>
  <si>
    <t>ул. Каштановая, 35</t>
  </si>
  <si>
    <t>ул. Каштановая, 37</t>
  </si>
  <si>
    <t>ул. Кобринская, 38</t>
  </si>
  <si>
    <t>ул. Королева, 31</t>
  </si>
  <si>
    <t>ул. Космонавтов, 48</t>
  </si>
  <si>
    <t>ул. Крупской, 125</t>
  </si>
  <si>
    <t>ул. Крупской, 188</t>
  </si>
  <si>
    <t>ул. Крупской, 190</t>
  </si>
  <si>
    <t>ул. Крупской, 194</t>
  </si>
  <si>
    <t>ул. Крупской, 196</t>
  </si>
  <si>
    <t>ул. Крупской, 198</t>
  </si>
  <si>
    <t>ул. Крупской, 200</t>
  </si>
  <si>
    <t>ул. Кулибина, 3</t>
  </si>
  <si>
    <t>ул. Леваневского, 4</t>
  </si>
  <si>
    <t>ул. Народного Ополчения, 9</t>
  </si>
  <si>
    <t>ул. Пионерская, 5/29</t>
  </si>
  <si>
    <t>ул. Пржевальского, 23</t>
  </si>
  <si>
    <t>ул. Турова, 10</t>
  </si>
  <si>
    <t>б-р Юбилейный, 9</t>
  </si>
  <si>
    <t>б-р Юбилейный, 21</t>
  </si>
  <si>
    <t>ул. Якубовского, 13</t>
  </si>
  <si>
    <t>ул. Ямницкая, 77</t>
  </si>
  <si>
    <t>ул. Ямницкая, 79</t>
  </si>
  <si>
    <t>ул. Ямницкая, 87</t>
  </si>
  <si>
    <t>ул. Бакунина, 31</t>
  </si>
  <si>
    <t>ул. Краснозвездная, 53</t>
  </si>
  <si>
    <t>ул. Криулина, 29</t>
  </si>
  <si>
    <t>ул. Крупской, 178</t>
  </si>
  <si>
    <t>ул. Кулибина, 2</t>
  </si>
  <si>
    <t>ул. Минское шоссе, 26</t>
  </si>
  <si>
    <t>ул. Минское шоссе, 38</t>
  </si>
  <si>
    <t>ул. Пролетарская, 5</t>
  </si>
  <si>
    <t>ул. 30 лет Победы, 36</t>
  </si>
  <si>
    <t>ул. 30 лет Победы, 38</t>
  </si>
  <si>
    <t>ул. 30 лет Победы, 40</t>
  </si>
  <si>
    <t>ул. Папанина, 5</t>
  </si>
  <si>
    <t>ул. Гришина, 104а</t>
  </si>
  <si>
    <t>ул. Гришина, 104</t>
  </si>
  <si>
    <t>ул. Гришина, 106а</t>
  </si>
  <si>
    <t>ул. Гришина, 112</t>
  </si>
  <si>
    <t>ул. Гришина, 116</t>
  </si>
  <si>
    <t>ул. Гришина, 118</t>
  </si>
  <si>
    <t>ул. Гришина, 120</t>
  </si>
  <si>
    <t>ул. Гришина, 122</t>
  </si>
  <si>
    <t>ул. Гришина, 126</t>
  </si>
  <si>
    <t>ул. Строителей, 11а</t>
  </si>
  <si>
    <t>ул. Космонавтов, 39</t>
  </si>
  <si>
    <t>б-р Днепровский, 50</t>
  </si>
  <si>
    <t>б-р Днепровский, 52</t>
  </si>
  <si>
    <t>б-р Днепровский, 54</t>
  </si>
  <si>
    <t>б-р Днепровский, 58</t>
  </si>
  <si>
    <t>б-р Днепровский, 14</t>
  </si>
  <si>
    <t>б-р Непокоренных, 30</t>
  </si>
  <si>
    <t>б-р Непокоренных, 34</t>
  </si>
  <si>
    <t>б-р Непокоренных, 44</t>
  </si>
  <si>
    <t>б-р Непокоренных, 56</t>
  </si>
  <si>
    <t>б-р Непокоренных, 65</t>
  </si>
  <si>
    <t>б-р Непокоренных, 68</t>
  </si>
  <si>
    <t>б-р Непокоренных, 76</t>
  </si>
  <si>
    <t>б-р Непокоренных, 78А</t>
  </si>
  <si>
    <t>б-р Непокоренных, 80</t>
  </si>
  <si>
    <t>б-р Юбилейный, 19</t>
  </si>
  <si>
    <t>б-р Юбилейный, 5</t>
  </si>
  <si>
    <t>б-р Юбилейный, 7</t>
  </si>
  <si>
    <t>б-р Днепровский, 50а</t>
  </si>
  <si>
    <t>б-р Непокоренных, 32а</t>
  </si>
  <si>
    <t>б-р Непокоренных, 37а</t>
  </si>
  <si>
    <t>б-р Непокоренных, 38</t>
  </si>
  <si>
    <t>б-р Непокоренных, 41</t>
  </si>
  <si>
    <t>б-р Непокоренных, 43</t>
  </si>
  <si>
    <t>б-р Непокоренных, 43а</t>
  </si>
  <si>
    <t>б-р Непокоренных, 5</t>
  </si>
  <si>
    <t>б-р Непокоренных, 52</t>
  </si>
  <si>
    <t>б-р Непокоренных, 55</t>
  </si>
  <si>
    <t>б-р Непокоренных, 58</t>
  </si>
  <si>
    <t>б-р Непокоренных, 59</t>
  </si>
  <si>
    <t>б-р Непокоренных, 60</t>
  </si>
  <si>
    <t>б-р Непокоренных, 61</t>
  </si>
  <si>
    <t>б-р Непокоренных, 61а</t>
  </si>
  <si>
    <t>б-р Непокоренных, 63</t>
  </si>
  <si>
    <t>б-р Непокоренных, 64</t>
  </si>
  <si>
    <t>б-р Непокоренных, 71</t>
  </si>
  <si>
    <t>б-р Непокоренных, 73</t>
  </si>
  <si>
    <t>б-р Непокоренных, 77</t>
  </si>
  <si>
    <t>б-р Непокоренных, 79</t>
  </si>
  <si>
    <t>б-р Непокоренных, 82</t>
  </si>
  <si>
    <t>б-р Непокоренных, 83</t>
  </si>
  <si>
    <t>б-р Непокоренных, 85</t>
  </si>
  <si>
    <t>б-р Непокоренных, 36б</t>
  </si>
  <si>
    <t>пер. Буянова, 18</t>
  </si>
  <si>
    <t>пер. Гоголя, 15б</t>
  </si>
  <si>
    <t>пер. Гоголя, 13</t>
  </si>
  <si>
    <t>пер. Гоголя, 17</t>
  </si>
  <si>
    <t>пер. Гоголя, 19</t>
  </si>
  <si>
    <t>пер. Гоголя, 10</t>
  </si>
  <si>
    <t>пер. Гоголя, 12</t>
  </si>
  <si>
    <t>пер. Гоголя, 15а</t>
  </si>
  <si>
    <t>пер. Гоголя, 21</t>
  </si>
  <si>
    <t>пер. Мечникова 3-й, 11</t>
  </si>
  <si>
    <t>пер. Мечникова 3-й, 2а</t>
  </si>
  <si>
    <t>пер. Урожайный, 6А</t>
  </si>
  <si>
    <t>пер. Угловой, 10</t>
  </si>
  <si>
    <t>пр. Витебский, 20</t>
  </si>
  <si>
    <t>пр. Витебский, 27</t>
  </si>
  <si>
    <t>пр. Витебский, 29</t>
  </si>
  <si>
    <t>пр. Витебский, 31</t>
  </si>
  <si>
    <t>пр. Витебский, 33</t>
  </si>
  <si>
    <t>пр. Витебский, 35</t>
  </si>
  <si>
    <t>пр. Витебский, 37</t>
  </si>
  <si>
    <t>пр. Витебский, 50</t>
  </si>
  <si>
    <t>пр. Витебский, 52</t>
  </si>
  <si>
    <t>пр. Витебский, 54</t>
  </si>
  <si>
    <t>пр. Димитрова, 46</t>
  </si>
  <si>
    <t>пр. Димитрова, 50</t>
  </si>
  <si>
    <t>пр. Димитрова, 62 к. 1</t>
  </si>
  <si>
    <t>пр. Димитрова, 62 к. 2</t>
  </si>
  <si>
    <t>пр. Димитрова, 62 к. 3</t>
  </si>
  <si>
    <t>пр. Димитрова, 62 к. 4</t>
  </si>
  <si>
    <t>пр. Димитрова, 64</t>
  </si>
  <si>
    <t>пр. Димитрова, 65</t>
  </si>
  <si>
    <t>пр. Димитрова, 74</t>
  </si>
  <si>
    <t>пр. Димитрова, 76</t>
  </si>
  <si>
    <t>пр. Димитрова, 78</t>
  </si>
  <si>
    <t>пр. Димитрова, 78а</t>
  </si>
  <si>
    <t>пр. Димитрова, 78б</t>
  </si>
  <si>
    <t>пр. Димитрова, 78г</t>
  </si>
  <si>
    <t>пр. Димитрова, 78д</t>
  </si>
  <si>
    <t>пр. Пушкинский, 15</t>
  </si>
  <si>
    <t>пр. Пушкинский, 19</t>
  </si>
  <si>
    <t>пр. Пушкинский, 17а</t>
  </si>
  <si>
    <t>пр. Пушкинский, 19б</t>
  </si>
  <si>
    <t>пр. Пушкинский, 21б</t>
  </si>
  <si>
    <t>пр. Пушкинский, 25а</t>
  </si>
  <si>
    <t>пр. Пушкинский, 29б</t>
  </si>
  <si>
    <t>пр. Пушкинский, 34а</t>
  </si>
  <si>
    <t>пр. Пушкинский, 35</t>
  </si>
  <si>
    <t>пр. Пушкинский, 37</t>
  </si>
  <si>
    <t>пр. Пушкинский, 38</t>
  </si>
  <si>
    <t>пр. Пушкинский, 42</t>
  </si>
  <si>
    <t>пр. Пушкинский, 75</t>
  </si>
  <si>
    <t>пр. Пушкинский, 79</t>
  </si>
  <si>
    <t>пр. Пушкинский, 79а</t>
  </si>
  <si>
    <t>пр. Пушкинский, 81</t>
  </si>
  <si>
    <t>пр. Пушкинский, 83</t>
  </si>
  <si>
    <t>пр. Шмидта, 16а</t>
  </si>
  <si>
    <t>пр. Шмидта, 16б</t>
  </si>
  <si>
    <t>пр. Шмидта, 32</t>
  </si>
  <si>
    <t>пр. Шмидта, 34</t>
  </si>
  <si>
    <t>пр. Шмидта, 36</t>
  </si>
  <si>
    <t>пр. Шмидта, 46а</t>
  </si>
  <si>
    <t>пр. Шмидта, 46б</t>
  </si>
  <si>
    <t>пр. Шмидта, 48</t>
  </si>
  <si>
    <t>пр. Шмидта, 48а</t>
  </si>
  <si>
    <t>пр. Шмидта, 48б</t>
  </si>
  <si>
    <t>пр. Шмидта, 52а</t>
  </si>
  <si>
    <t>пр. Шмидта, 54</t>
  </si>
  <si>
    <t>пр. Шмидта, 56</t>
  </si>
  <si>
    <t>пр. Шмидта, 6</t>
  </si>
  <si>
    <t>пр. Шмидта, 64</t>
  </si>
  <si>
    <t>пр. Шмидта, 68а</t>
  </si>
  <si>
    <t>пр. Шмидта, 70а</t>
  </si>
  <si>
    <t>пр. Шмидта, 72а</t>
  </si>
  <si>
    <t>пр. Шмидта, 74</t>
  </si>
  <si>
    <t>пр. Шмидта, 76</t>
  </si>
  <si>
    <t>пр. Шмидта, 76а</t>
  </si>
  <si>
    <t>пр. Шмидта, 82</t>
  </si>
  <si>
    <t>пр. Шмидта, 82а</t>
  </si>
  <si>
    <t>пр. Шмидта, 88</t>
  </si>
  <si>
    <t>пр. Шмидта, 90</t>
  </si>
  <si>
    <t>пр. Шмидта, 96</t>
  </si>
  <si>
    <t>пр. Шмидта, 92</t>
  </si>
  <si>
    <t>пр. Шмидта, 94</t>
  </si>
  <si>
    <t>пр. Витебский, 32</t>
  </si>
  <si>
    <t>пр. Витебский, 6А</t>
  </si>
  <si>
    <t>пр. Мира, 15</t>
  </si>
  <si>
    <t>пр. Мира, 23д</t>
  </si>
  <si>
    <t>пр. Мира, 29</t>
  </si>
  <si>
    <t>пр. Пушкинский, 40б</t>
  </si>
  <si>
    <t>пр. Пушкинский, 61</t>
  </si>
  <si>
    <t>пр. Мира, 20</t>
  </si>
  <si>
    <t>пр. Мира, 23г</t>
  </si>
  <si>
    <t>ул. Станция Луполово, 17а</t>
  </si>
  <si>
    <t>ул. 30 лет Победы, 22а</t>
  </si>
  <si>
    <t>ул. 30 лет Победы, 8</t>
  </si>
  <si>
    <t>ул. 30 лет Победы, 10</t>
  </si>
  <si>
    <t>ул. 30 лет Победы, 12</t>
  </si>
  <si>
    <t>ул. 30 лет Победы, 2</t>
  </si>
  <si>
    <t>ул. 30 лет Победы, 20</t>
  </si>
  <si>
    <t>ул. 30 лет Победы, 22</t>
  </si>
  <si>
    <t>ул. 30 лет Победы, 22б</t>
  </si>
  <si>
    <t>ул. 30 лет Победы, 22в</t>
  </si>
  <si>
    <t>ул. 30 лет Победы, 24а</t>
  </si>
  <si>
    <t>ул. 30 лет Победы, 26а</t>
  </si>
  <si>
    <t>ул. 30 лет Победы, 32</t>
  </si>
  <si>
    <t>ул. 30 лет Победы, 34</t>
  </si>
  <si>
    <t>ул. 30 лет Победы, 8а</t>
  </si>
  <si>
    <t>ул. Автозаводская, 1а</t>
  </si>
  <si>
    <t>ул. Белинского, 44</t>
  </si>
  <si>
    <t>ул. Березовская, 22</t>
  </si>
  <si>
    <t>ул. Березовская, 26</t>
  </si>
  <si>
    <t>ул. Березовская, 28</t>
  </si>
  <si>
    <t>ул. Вавилова, 10</t>
  </si>
  <si>
    <t>ул. Вавилова, 8</t>
  </si>
  <si>
    <t>ул. Габровская, 24</t>
  </si>
  <si>
    <t>ул. Гришина, 102</t>
  </si>
  <si>
    <t>ул. Гришина, 102а</t>
  </si>
  <si>
    <t>ул. Гришина, 102б</t>
  </si>
  <si>
    <t>ул. Гришина, 110</t>
  </si>
  <si>
    <t>ул. Гришина, 106б</t>
  </si>
  <si>
    <t>ул. Добролюбова, 7</t>
  </si>
  <si>
    <t>ул. Жемчужная, 20</t>
  </si>
  <si>
    <t>ул. Жемчужная, 20а</t>
  </si>
  <si>
    <t>ул. Жемчужная, 22</t>
  </si>
  <si>
    <t>ул. Жемчужная, 16</t>
  </si>
  <si>
    <t>ул. Жемчужная, 4</t>
  </si>
  <si>
    <t>ул. Залуцкого, 1</t>
  </si>
  <si>
    <t>ул. Каштановая, 21</t>
  </si>
  <si>
    <t>ул. Каштановая, 21а</t>
  </si>
  <si>
    <t>ул. Каштановая, 23а</t>
  </si>
  <si>
    <t>ул. Каштановая, 6</t>
  </si>
  <si>
    <t>ул. Каштановая, 8</t>
  </si>
  <si>
    <t>ул. Каштановая, 10</t>
  </si>
  <si>
    <t>ул. Каштановая, 19</t>
  </si>
  <si>
    <t>ул. Каштановая, 7</t>
  </si>
  <si>
    <t>ул. Кирова, 23а</t>
  </si>
  <si>
    <t>ул. Коллективная 1-я, 12</t>
  </si>
  <si>
    <t>ул. Космонавтов, 14, 16, 18, 20, 22</t>
  </si>
  <si>
    <t>ул. Космонавтов, 14</t>
  </si>
  <si>
    <t>ул. Космонавтов, 16</t>
  </si>
  <si>
    <t>ул. Космонавтов, 18</t>
  </si>
  <si>
    <t>ул. Космонавтов, 20</t>
  </si>
  <si>
    <t>ул. Космонавтов, 22</t>
  </si>
  <si>
    <t>ул. Краснозвездная, 68</t>
  </si>
  <si>
    <t>ул. Криничная, 4</t>
  </si>
  <si>
    <t>ул. Криничная, 6</t>
  </si>
  <si>
    <t>ул. Крупской, 87б</t>
  </si>
  <si>
    <t>ул. Крупской, 204</t>
  </si>
  <si>
    <t>ул. Крупской, 204а</t>
  </si>
  <si>
    <t>ул. Крупской, 210</t>
  </si>
  <si>
    <t>ул. Крупской, 210а</t>
  </si>
  <si>
    <t>ул. Крупской, 69а</t>
  </si>
  <si>
    <t>ул. Крупской, 89</t>
  </si>
  <si>
    <t>ул. Крупской, 89а</t>
  </si>
  <si>
    <t>ул. Крупской, 89б</t>
  </si>
  <si>
    <t>ул. Крупской, 91</t>
  </si>
  <si>
    <t>ул. Крупской, 208</t>
  </si>
  <si>
    <t>ул. Кутепова, 4а</t>
  </si>
  <si>
    <t>ул. Лепешинского, 22/36</t>
  </si>
  <si>
    <t>ул. Мовчанского, 12</t>
  </si>
  <si>
    <t>ул. Мовчанского, 14</t>
  </si>
  <si>
    <t>ул. Мовчанского, 15а</t>
  </si>
  <si>
    <t>ул. Мовчанского, 16</t>
  </si>
  <si>
    <t>ул. Мовчанского, 18</t>
  </si>
  <si>
    <t>ул. Мовчанского, 24</t>
  </si>
  <si>
    <t>ул. Мовчанского, 26</t>
  </si>
  <si>
    <t>ул. Мовчанского, 29</t>
  </si>
  <si>
    <t>ул. Мовчанского, 34</t>
  </si>
  <si>
    <t>ул. Мовчанского, 42</t>
  </si>
  <si>
    <t>ул. Мовчанского, 44</t>
  </si>
  <si>
    <t>ул. Мовчанского, 9</t>
  </si>
  <si>
    <t>ул. Народного Ополчения, 10а</t>
  </si>
  <si>
    <t>ул. Народного Ополчения, 14</t>
  </si>
  <si>
    <t>ул. Народного Ополчения, 16</t>
  </si>
  <si>
    <t>ул. Народного Ополчения, 18</t>
  </si>
  <si>
    <t>ул. Народного Ополчения, 20</t>
  </si>
  <si>
    <t>ул. Народного Ополчения, 22</t>
  </si>
  <si>
    <t>ул. Народного Ополчения, 24</t>
  </si>
  <si>
    <t>ул. Народного Ополчения, 6</t>
  </si>
  <si>
    <t>ул. Народного Ополчения, 8</t>
  </si>
  <si>
    <t>ул. Орловского, 17б</t>
  </si>
  <si>
    <t>ул. Орловского, 22</t>
  </si>
  <si>
    <t>ул. Орловского, 26</t>
  </si>
  <si>
    <t>ул. Орловского, 28</t>
  </si>
  <si>
    <t>ул. Орловского, 28а</t>
  </si>
  <si>
    <t>ул. Орловского, 30б</t>
  </si>
  <si>
    <t>ул. Орловского, 6</t>
  </si>
  <si>
    <t>ул. Островского, 18</t>
  </si>
  <si>
    <t>ул. Островского, 20</t>
  </si>
  <si>
    <t>ул. Островского, 20а</t>
  </si>
  <si>
    <t>ул. Островского, 22</t>
  </si>
  <si>
    <t>ул. Островского, 38а</t>
  </si>
  <si>
    <t>ул. Островского, 6</t>
  </si>
  <si>
    <t>ул. Островского, 60</t>
  </si>
  <si>
    <t>ул. Островского, 97</t>
  </si>
  <si>
    <t>ул. Пионерская, 39</t>
  </si>
  <si>
    <t>ул. Профсоюзная, 15</t>
  </si>
  <si>
    <t>ул. Профсоюзная, 22</t>
  </si>
  <si>
    <t>ул. Профсоюзная, 23</t>
  </si>
  <si>
    <t>ул. Симонова, 3</t>
  </si>
  <si>
    <t>ул. Симонова, 5</t>
  </si>
  <si>
    <t>ул. Строителей, 23а</t>
  </si>
  <si>
    <t>ул. Строителей, 26а</t>
  </si>
  <si>
    <t>ул. Строителей, 24</t>
  </si>
  <si>
    <t>ул. Строителей, 32а</t>
  </si>
  <si>
    <t>ул. Строителей, 9А</t>
  </si>
  <si>
    <t>ул. Сурганова, 21</t>
  </si>
  <si>
    <t>ул. Сурганова, 27</t>
  </si>
  <si>
    <t>ул. Тимирязевская, 29</t>
  </si>
  <si>
    <t>ул. Тимирязевская, 32</t>
  </si>
  <si>
    <t>ул. Турова, 6</t>
  </si>
  <si>
    <t>ул. Урицкого, 14</t>
  </si>
  <si>
    <t>ул. Челюскинцев, 172в</t>
  </si>
  <si>
    <t>ул. Шкловское шоссе, 11</t>
  </si>
  <si>
    <t>ул. Шкловское шоссе, 9</t>
  </si>
  <si>
    <t>ул. Якубовского, 35</t>
  </si>
  <si>
    <t>ул. Якубовского, 37</t>
  </si>
  <si>
    <t>ул. Якубовского, 53</t>
  </si>
  <si>
    <t>ул. Якубовского, 57</t>
  </si>
  <si>
    <t>ул. Ямницкая, 89</t>
  </si>
  <si>
    <t>ул. Ямницкая, 97</t>
  </si>
  <si>
    <t>ул. Ямницкая, 97а</t>
  </si>
  <si>
    <t>ул. Ямницкая, 79а</t>
  </si>
  <si>
    <t>ул. Кутузова, 6</t>
  </si>
  <si>
    <t>ул. Алексея Пысина, 39</t>
  </si>
  <si>
    <t>ул. Автозаводская, 4</t>
  </si>
  <si>
    <t>ул. Б.Бирули, 8</t>
  </si>
  <si>
    <t>ул. Березовская, 18</t>
  </si>
  <si>
    <t>ул. Бурденко, 4</t>
  </si>
  <si>
    <t>ул. Бурденко, 6</t>
  </si>
  <si>
    <t>ул. Вишневецкого, 5а</t>
  </si>
  <si>
    <t>ул. Габровская, 18</t>
  </si>
  <si>
    <t>ул. Габровская, 22</t>
  </si>
  <si>
    <t>ул. Габровская, 46</t>
  </si>
  <si>
    <t>ул. Жемчужная, 8</t>
  </si>
  <si>
    <t>ул. Калиновского, 25</t>
  </si>
  <si>
    <t>ул. Калиновского, 27</t>
  </si>
  <si>
    <t>ул. Калиновского, 27а</t>
  </si>
  <si>
    <t>ул. Каштановая, 13</t>
  </si>
  <si>
    <t>ул. Каштановая, 15</t>
  </si>
  <si>
    <t>ул. Кедровая, 13</t>
  </si>
  <si>
    <t>ул. Киселева, 64</t>
  </si>
  <si>
    <t>ул. Краснозвездная, 54а</t>
  </si>
  <si>
    <t>ул. Краснозвездная, 54б</t>
  </si>
  <si>
    <t>ул. Краснозвездная, 66</t>
  </si>
  <si>
    <t>ул. Криничная, 8</t>
  </si>
  <si>
    <t>ул. Криулина, 47</t>
  </si>
  <si>
    <t>ул. Криулина, 8г</t>
  </si>
  <si>
    <t>ул. Криулина, 8д</t>
  </si>
  <si>
    <t>ул. Крупской, 180</t>
  </si>
  <si>
    <t>ул. Крупской, 212</t>
  </si>
  <si>
    <t>ул. Кутепова, 10</t>
  </si>
  <si>
    <t>ул. Кутепова, 12</t>
  </si>
  <si>
    <t>ул. Кутепова, 18а</t>
  </si>
  <si>
    <t>ул. Кутепова, 20</t>
  </si>
  <si>
    <t>ул. Кутепова, 22</t>
  </si>
  <si>
    <t>ул. Кутепова, 26</t>
  </si>
  <si>
    <t>ул. Кутепова, 2а</t>
  </si>
  <si>
    <t>ул. Кутепова, 2б</t>
  </si>
  <si>
    <t>ул. Кутепова, 3</t>
  </si>
  <si>
    <t>ул. Кутепова, 30</t>
  </si>
  <si>
    <t>ул. Кутепова, 32</t>
  </si>
  <si>
    <t>ул. Кутепова, 44</t>
  </si>
  <si>
    <t>ул. Кутепова, 46</t>
  </si>
  <si>
    <t>ул. Мельникова, 3</t>
  </si>
  <si>
    <t>ул. Мовчанского, 23</t>
  </si>
  <si>
    <t>ул. Мовчанского, 40</t>
  </si>
  <si>
    <t>ул. Мовчанского, 65</t>
  </si>
  <si>
    <t>ул. Мовчанского, 7</t>
  </si>
  <si>
    <t>ул. Островского, 2</t>
  </si>
  <si>
    <t>ул. Островского, 38</t>
  </si>
  <si>
    <t>ул. Островского, 44</t>
  </si>
  <si>
    <t>ул. Островского, 54</t>
  </si>
  <si>
    <t>ул. Островского, 77</t>
  </si>
  <si>
    <t>ул. Островского, 83</t>
  </si>
  <si>
    <t>ул. Островского, 85</t>
  </si>
  <si>
    <t>ул. Островского, 87</t>
  </si>
  <si>
    <t>ул. Островского, 99</t>
  </si>
  <si>
    <t>ул. Рогачевская, 2а</t>
  </si>
  <si>
    <t>ул. Рогачевская, 2б</t>
  </si>
  <si>
    <t>ул. Свердлова, 6</t>
  </si>
  <si>
    <t>ул. Симонова, 1</t>
  </si>
  <si>
    <t>ул. Симонова, 7</t>
  </si>
  <si>
    <t>ул. Симонова, 9</t>
  </si>
  <si>
    <t>ул. Симонова, 12</t>
  </si>
  <si>
    <t>ул. Симонова, 33</t>
  </si>
  <si>
    <t>ул. Симонова, 35</t>
  </si>
  <si>
    <t>ул. Симонова, 57а</t>
  </si>
  <si>
    <t>ул. Симонова, 59</t>
  </si>
  <si>
    <t>ул. Симонова, 6</t>
  </si>
  <si>
    <t>ул. Симонова, 63</t>
  </si>
  <si>
    <t>ул. Симонова, 69</t>
  </si>
  <si>
    <t>ул. Симонова, 65</t>
  </si>
  <si>
    <t>ул. Сурганова, 23</t>
  </si>
  <si>
    <t>ул. Сурганова, 25</t>
  </si>
  <si>
    <t>ул. Терехина, 7</t>
  </si>
  <si>
    <t>ул. Терехина, 8</t>
  </si>
  <si>
    <t>ул. Фатина, 14</t>
  </si>
  <si>
    <t>ул. Фатина, 1г</t>
  </si>
  <si>
    <t>ул. Фатина, 4е</t>
  </si>
  <si>
    <t>ул. Фатина, 6</t>
  </si>
  <si>
    <t>ул. Челюскинцев, 152</t>
  </si>
  <si>
    <t>ул. Челюскинцев, 168</t>
  </si>
  <si>
    <t>ул. Челюскинцев, 170а</t>
  </si>
  <si>
    <t>ул. Челюскинцев, 177</t>
  </si>
  <si>
    <t>ул. Якубовского,43</t>
  </si>
  <si>
    <t>ул. Ярославская, 13</t>
  </si>
  <si>
    <t>ул. Мельникова, 7</t>
  </si>
  <si>
    <t>пер. Гоголя, 8</t>
  </si>
  <si>
    <t>ул. 30 лет Победы, 42</t>
  </si>
  <si>
    <t>ул. Бурденко, 10</t>
  </si>
  <si>
    <t>ул. Вишневецкого, 10</t>
  </si>
  <si>
    <t>ул. Королева, 22</t>
  </si>
  <si>
    <t>ул. Криулина, 45</t>
  </si>
  <si>
    <t>ул. Ленинская, 30а</t>
  </si>
  <si>
    <t>б-р Днепровский, 28а</t>
  </si>
  <si>
    <t>б-р Непокоренных, 89</t>
  </si>
  <si>
    <t>пр. Шмидта, 3а</t>
  </si>
  <si>
    <t>ул. Залуцкого, 3</t>
  </si>
  <si>
    <t>ул. Краснозвездная, 44а</t>
  </si>
  <si>
    <t>ул. Островского, 81</t>
  </si>
  <si>
    <t>ул. Гоголя, 27</t>
  </si>
  <si>
    <t>ул. Гоголя, 29</t>
  </si>
  <si>
    <t>ул. Гоголя, 31</t>
  </si>
  <si>
    <t>ул. Вавилова, 15</t>
  </si>
  <si>
    <t>ул. Вавилова, 17</t>
  </si>
  <si>
    <t>ул. Крупской, 186</t>
  </si>
  <si>
    <t>ул. Строителей, 14</t>
  </si>
  <si>
    <t>ул. Строителей, 20</t>
  </si>
  <si>
    <t>ул. Якубовского, 51</t>
  </si>
  <si>
    <t>пер. Угловой, 8</t>
  </si>
  <si>
    <t>г. Бобруйск</t>
  </si>
  <si>
    <t>б-р Молодежный, 6</t>
  </si>
  <si>
    <t>б-р Приберезенский, 24/1</t>
  </si>
  <si>
    <t>б-р Приберезинский, 28</t>
  </si>
  <si>
    <t>б-р Приберезинский, 31</t>
  </si>
  <si>
    <t>б-р Приберезинский, 31б</t>
  </si>
  <si>
    <t>б-р Приберезинский, 31в</t>
  </si>
  <si>
    <t>б-р Приберезинский, 33</t>
  </si>
  <si>
    <t>б-р Приберезинский, 32</t>
  </si>
  <si>
    <t>б-р Приберезинский, 33а</t>
  </si>
  <si>
    <t>пер. Песчаный, 30</t>
  </si>
  <si>
    <t>пер. Песчаный, 32</t>
  </si>
  <si>
    <t>пер. Тухачевского, 4б</t>
  </si>
  <si>
    <t>пер. Тухачевского, 6</t>
  </si>
  <si>
    <t>пр. Строителей, 39</t>
  </si>
  <si>
    <t>пр. Строителей, 44</t>
  </si>
  <si>
    <t>пр. Строителей, 60/3</t>
  </si>
  <si>
    <t>пр. Строителей, 60/4</t>
  </si>
  <si>
    <t>пр. Строителей, 66/1</t>
  </si>
  <si>
    <t>пр. Строителей, 66/2</t>
  </si>
  <si>
    <t>пр. Строителей, 66/3</t>
  </si>
  <si>
    <t>ул. 50 лет ВЛКСМ, 23</t>
  </si>
  <si>
    <t>ул. 50 лет ВЛКСМ, 27</t>
  </si>
  <si>
    <t>ул. 50 лет ВЛКСМ, 28</t>
  </si>
  <si>
    <t>ул. 50 лет ВЛКСМ, 32</t>
  </si>
  <si>
    <t>ул. 50 лет ВЛКСМ, 53</t>
  </si>
  <si>
    <t>ул. 50 лет ВЛКСМ, 55</t>
  </si>
  <si>
    <t>ул. 50 лет ВЛКСМ, 61</t>
  </si>
  <si>
    <t>ул. 50 лет ВЛКСМ, 9</t>
  </si>
  <si>
    <t>ул. 9-го Января, 35</t>
  </si>
  <si>
    <t>ул. Батова, 20</t>
  </si>
  <si>
    <t>ул. Батова, 26</t>
  </si>
  <si>
    <t>ул. Батова, 30</t>
  </si>
  <si>
    <t>ул. Бахарова, 220</t>
  </si>
  <si>
    <t>ул. Бахарова, 224</t>
  </si>
  <si>
    <t>ул. Ванцетти, 12</t>
  </si>
  <si>
    <t>ул. Володарского, 130а</t>
  </si>
  <si>
    <t>ул. Володарского, 43</t>
  </si>
  <si>
    <t>ул. Гагарина, 14</t>
  </si>
  <si>
    <t>ул. Гагарина, 23</t>
  </si>
  <si>
    <t>ул. Гагарина, 25</t>
  </si>
  <si>
    <t>ул. Гагарина, 5</t>
  </si>
  <si>
    <t>ул. Гагарина, 5б</t>
  </si>
  <si>
    <t>ул. Гагарина, 7</t>
  </si>
  <si>
    <t>ул. Гагарина, 7а</t>
  </si>
  <si>
    <t>ул. Глусская, 61</t>
  </si>
  <si>
    <t>ул. Гоголя, 60</t>
  </si>
  <si>
    <t>ул. Гоголя, 62</t>
  </si>
  <si>
    <t>ул. Горелика, 16а</t>
  </si>
  <si>
    <t>ул. Горелика, 19</t>
  </si>
  <si>
    <t>ул. Горелика, 21</t>
  </si>
  <si>
    <t>ул. Горелика, 22</t>
  </si>
  <si>
    <t>ул. Горелика, 23</t>
  </si>
  <si>
    <t>ул. Горелика, 26</t>
  </si>
  <si>
    <t>ул. Горелика, 50</t>
  </si>
  <si>
    <t>ул. Горелика, 51</t>
  </si>
  <si>
    <t>ул. Горелика, 53</t>
  </si>
  <si>
    <t>ул. Горелика, 61</t>
  </si>
  <si>
    <t>ул. Горелика, 56</t>
  </si>
  <si>
    <t>ул. Горелика, 58</t>
  </si>
  <si>
    <t>ул. Горелика, 59</t>
  </si>
  <si>
    <t>ул. Горелика, 62</t>
  </si>
  <si>
    <t>ул. Горелика, 54</t>
  </si>
  <si>
    <t>ул. Горелика, 55</t>
  </si>
  <si>
    <t>ул. Горелика, 7</t>
  </si>
  <si>
    <t>ул. Горелика, 8</t>
  </si>
  <si>
    <t>ул. Димитрова, 10</t>
  </si>
  <si>
    <t>ул. Димитрова, 8</t>
  </si>
  <si>
    <t>ул. Западная, 7</t>
  </si>
  <si>
    <t>ул. Интернациоанальная, 56</t>
  </si>
  <si>
    <t>ул. Интернациональная, 22</t>
  </si>
  <si>
    <t>ул. Интернациональная, 34а</t>
  </si>
  <si>
    <t>ул. Интернациональная, 53</t>
  </si>
  <si>
    <t>ул. Интернациональная, 56</t>
  </si>
  <si>
    <t>ул. Интернациональная, 57</t>
  </si>
  <si>
    <t>ул. Интернациональная, 58</t>
  </si>
  <si>
    <t>ул. Кирова, 23д</t>
  </si>
  <si>
    <t>ул. Кирова, 25а</t>
  </si>
  <si>
    <t>ул. Ковзана, 10</t>
  </si>
  <si>
    <t>ул. Ковзана, 11</t>
  </si>
  <si>
    <t>ул. Ковзана, 37</t>
  </si>
  <si>
    <t>ул. Ковзана, 42</t>
  </si>
  <si>
    <t>ул. Ковзана, 45</t>
  </si>
  <si>
    <t>ул. Ковзана, 50</t>
  </si>
  <si>
    <t>ул. Ковзана, 54</t>
  </si>
  <si>
    <t>ул. Ковзана, 55</t>
  </si>
  <si>
    <t>ул. Ковзана, 8</t>
  </si>
  <si>
    <t>ул. Красноармейская, 17</t>
  </si>
  <si>
    <t>ул. Красноармейская, 34</t>
  </si>
  <si>
    <t>ул. Красноармейская, 50а</t>
  </si>
  <si>
    <t>ул. Красноармейская, 50б</t>
  </si>
  <si>
    <t>ул. Крылова, 3</t>
  </si>
  <si>
    <t>ул. Крылова, 5</t>
  </si>
  <si>
    <t>ул. Крылова, 13</t>
  </si>
  <si>
    <t>ул. Куйбышева, 57</t>
  </si>
  <si>
    <t>ул. Ленина, 51</t>
  </si>
  <si>
    <t>ул. Ленина, 52</t>
  </si>
  <si>
    <t>ул. Ленина, 62</t>
  </si>
  <si>
    <t>ул. Лынькова, 35</t>
  </si>
  <si>
    <t>ул. Лынькова, 37</t>
  </si>
  <si>
    <t>ул. Лынькова, 37а</t>
  </si>
  <si>
    <t>ул. Лынькова, 41</t>
  </si>
  <si>
    <t>ул. Лынькова, 43</t>
  </si>
  <si>
    <t>ул. Лынькова, 45</t>
  </si>
  <si>
    <t>ул. Лынькова, 47</t>
  </si>
  <si>
    <t>ул. Лынькова, 49</t>
  </si>
  <si>
    <t>ул. Лынькова, 53</t>
  </si>
  <si>
    <t>ул. Лынькова, 55</t>
  </si>
  <si>
    <t>ул. Лынькова, 59</t>
  </si>
  <si>
    <t>ул. Лынькова, 51</t>
  </si>
  <si>
    <t>ул. Лынькова, 61</t>
  </si>
  <si>
    <t>ул. Лынькова, 63</t>
  </si>
  <si>
    <t>ул. Лынькова, 67</t>
  </si>
  <si>
    <t>ул. Лынькова, 69</t>
  </si>
  <si>
    <t>ул. Лынькова, 71</t>
  </si>
  <si>
    <t>ул. Лынькова, 75</t>
  </si>
  <si>
    <t>ул. М. Горького, 7</t>
  </si>
  <si>
    <t>ул. М. Горького, 8</t>
  </si>
  <si>
    <t>ул. Минская, 18</t>
  </si>
  <si>
    <t>ул. Минская, 22</t>
  </si>
  <si>
    <t>ул. Минская, 28</t>
  </si>
  <si>
    <t>ул. Минская, 29</t>
  </si>
  <si>
    <t>ул. Минская, 50</t>
  </si>
  <si>
    <t>ул. Минская, 56</t>
  </si>
  <si>
    <t>ул. Минская, 58</t>
  </si>
  <si>
    <t>ул. Минская, 60</t>
  </si>
  <si>
    <t>ул. Минская, 61</t>
  </si>
  <si>
    <t>ул. Минская, 64</t>
  </si>
  <si>
    <t>ул. Минская, 66</t>
  </si>
  <si>
    <t>ул. Минская, 85</t>
  </si>
  <si>
    <t>ул. Минская, 91</t>
  </si>
  <si>
    <t>ул. Минская, 93</t>
  </si>
  <si>
    <t>ул. Минская, 97</t>
  </si>
  <si>
    <t>ул. Московская, 28</t>
  </si>
  <si>
    <t>ул. Октябрьская, 122</t>
  </si>
  <si>
    <t>ул. Октябрьская, 123</t>
  </si>
  <si>
    <t>ул. Октябрьская, 169</t>
  </si>
  <si>
    <t>ул. Орджоникидзе, 42</t>
  </si>
  <si>
    <t>ул. Орджоникидзе, 44</t>
  </si>
  <si>
    <t>ул. Орджоникидзе, 46а</t>
  </si>
  <si>
    <t>ул. Орджоникидзе, 6</t>
  </si>
  <si>
    <t>ул. Парковая, 64а</t>
  </si>
  <si>
    <t>ул. Пушкина, 230</t>
  </si>
  <si>
    <t>ул. Пушкина, 265</t>
  </si>
  <si>
    <t>ул. Пушкина, 266</t>
  </si>
  <si>
    <t>ул. Пушкина, 277</t>
  </si>
  <si>
    <t>ул. Пушкина, 3а</t>
  </si>
  <si>
    <t>ул. Рокоссовского, 110</t>
  </si>
  <si>
    <t>ул. Рокоссовского, 112а</t>
  </si>
  <si>
    <t>ул. Рокоссовского, 112б</t>
  </si>
  <si>
    <t>ул. Рокоссовского, 114а</t>
  </si>
  <si>
    <t>ул. Рокоссовского, 116а</t>
  </si>
  <si>
    <t>ул. Рокоссовского, 120</t>
  </si>
  <si>
    <t>ул. Рокоссовского, 46</t>
  </si>
  <si>
    <t>ул. Рокоссовского, 52</t>
  </si>
  <si>
    <t>ул. Рокоссовского, 62</t>
  </si>
  <si>
    <t>ул. Семенова, 26</t>
  </si>
  <si>
    <t>ул. Сикорского, 12</t>
  </si>
  <si>
    <t>ул. Сикорского, 32</t>
  </si>
  <si>
    <t>ул. Советская, 109</t>
  </si>
  <si>
    <t>ул. Советская, 118</t>
  </si>
  <si>
    <t>ул. Советская, 133</t>
  </si>
  <si>
    <t>ул. Советская, 135</t>
  </si>
  <si>
    <t>ул. Советская, 86б</t>
  </si>
  <si>
    <t>ул. Социалистическая, 115</t>
  </si>
  <si>
    <t>ул. Социалистическая, 129</t>
  </si>
  <si>
    <t>ул. Социалистическая, 155</t>
  </si>
  <si>
    <t>ул. Социалистическая, 155а</t>
  </si>
  <si>
    <t>ул. Социалистическая, 164</t>
  </si>
  <si>
    <t>ул. Социалистическая, 185</t>
  </si>
  <si>
    <t>ул. Социалистическая, 187</t>
  </si>
  <si>
    <t>ул. Станционная, 37</t>
  </si>
  <si>
    <t>ул. Ульяновская, 110</t>
  </si>
  <si>
    <t>ул. Ульяновская, 21</t>
  </si>
  <si>
    <t>ул. Ульяновская, 32</t>
  </si>
  <si>
    <t>ул. Ульяновская, 36</t>
  </si>
  <si>
    <t>ул. Ульяновская, 38</t>
  </si>
  <si>
    <t>ул. Ульяновская, 46</t>
  </si>
  <si>
    <t>ул. Ульяновская, 39</t>
  </si>
  <si>
    <t>ул. Ульяновская, 39а</t>
  </si>
  <si>
    <t>ул. Ульяновская, 49</t>
  </si>
  <si>
    <t>ул. Ульяновская, 41</t>
  </si>
  <si>
    <t>ул. Ульяновская, 45</t>
  </si>
  <si>
    <t>ул. Ульяновская, 72</t>
  </si>
  <si>
    <t>ул. Ульяновская, 72а</t>
  </si>
  <si>
    <t>ул. Ульяновская, 74б</t>
  </si>
  <si>
    <t>ул. Ульяновская, 90</t>
  </si>
  <si>
    <t>ул. Ульяновская, 98</t>
  </si>
  <si>
    <t>ул. Урицкого, 135</t>
  </si>
  <si>
    <t>ул. Урицкого, 137</t>
  </si>
  <si>
    <t>ул. Урицкого, 90</t>
  </si>
  <si>
    <t>ул. Чайковского, 4</t>
  </si>
  <si>
    <t>ул. Чаплыгина, 31</t>
  </si>
  <si>
    <t>ул. Чаплыгина, 35</t>
  </si>
  <si>
    <t>ул. Чонгарского, 156</t>
  </si>
  <si>
    <t>ул. Шмидта, 3</t>
  </si>
  <si>
    <t>ул. Шмидта, 5</t>
  </si>
  <si>
    <t>ул. Шмидта, 56</t>
  </si>
  <si>
    <t>ул. Шмидта, 7</t>
  </si>
  <si>
    <t>ул. Энергетиков, 40</t>
  </si>
  <si>
    <t>ул. Энергетиков, 40а</t>
  </si>
  <si>
    <t>ИТОГО</t>
  </si>
  <si>
    <t>Белыничский район</t>
  </si>
  <si>
    <t>аг. Светиловичи, ул. 70 лет Октября, 4</t>
  </si>
  <si>
    <t>аг. Светиловичи, ул. 70 лет Октября, 7</t>
  </si>
  <si>
    <t>аг. Светиловичи, ул. 70 лет Октября, 8</t>
  </si>
  <si>
    <t>аг. Светиловичи, ул. 70 лет Октября, 9</t>
  </si>
  <si>
    <t>аг. Вишов, ул. Буденного, 5</t>
  </si>
  <si>
    <t>аг. Вишов, ул. Буденного, 9</t>
  </si>
  <si>
    <t>аг. Вишов, ул. Мелиораторов, 16а</t>
  </si>
  <si>
    <t>г. Белыничи, пер. Школьный, 4</t>
  </si>
  <si>
    <t>г. Белыничи, пер. Школьный, 6</t>
  </si>
  <si>
    <t>г. Белыничи, ул. Гагарина, 23</t>
  </si>
  <si>
    <t xml:space="preserve">г. Белыничи, ул. Дайнеко, 5  </t>
  </si>
  <si>
    <t>г. Белыничи, ул. Калинина, 1</t>
  </si>
  <si>
    <t>г. Белыничи, ул. Калинина, 3а</t>
  </si>
  <si>
    <t>г. Белыничи, ул. Мичурина, 4а</t>
  </si>
  <si>
    <t>г. Белыничи, ул. Мичурина, 58</t>
  </si>
  <si>
    <t>г. Белыничи, ул. Мичурина, 60</t>
  </si>
  <si>
    <t xml:space="preserve">г. Белыничи, ул. Мичурина, 8  </t>
  </si>
  <si>
    <t>г. Белыничи, ул. Мичурина, 9</t>
  </si>
  <si>
    <t>г. Белыничи, ул. Мичурина, 9а</t>
  </si>
  <si>
    <t>г. Белыничи, ул. Парковая, 4а</t>
  </si>
  <si>
    <t>г. Белыничи, ул. Строителей, 11</t>
  </si>
  <si>
    <t>г. Белыничи, ул. Строителей, 11а</t>
  </si>
  <si>
    <t>г. Белыничи, ул. Строителей, 13</t>
  </si>
  <si>
    <t>г. Белыничи, ул. Строителей, 15</t>
  </si>
  <si>
    <t>г. Белыничи, ул. Строителей, 17</t>
  </si>
  <si>
    <t>г. Белыничи, ул. Строителей, 19</t>
  </si>
  <si>
    <t>г. Белыничи, ул. Чапаева, 90</t>
  </si>
  <si>
    <t>г. Белыничи, ул. Чапаева, 92</t>
  </si>
  <si>
    <t xml:space="preserve">г. Белыничи, ул. Энгельса, 21а  </t>
  </si>
  <si>
    <t>дер. Эсьмоны, ул. Телеша, 45</t>
  </si>
  <si>
    <t>дер. Вишневка, ул. Советская, 13</t>
  </si>
  <si>
    <t>дер. Вишневка, ул. Советская, 13а</t>
  </si>
  <si>
    <t>дер. Дойничево, ул. Октябрьская, 2</t>
  </si>
  <si>
    <t>дер. Дойничево, ул. Центральная, 3</t>
  </si>
  <si>
    <t>дер. Осово, ул. Парковая, 1</t>
  </si>
  <si>
    <t>дер. Осово, ул. Садовая, 1</t>
  </si>
  <si>
    <t>дер. Слободка, ул. Шоссейная, 16</t>
  </si>
  <si>
    <t>дер. Слободка, ул. Шоссейная, 18</t>
  </si>
  <si>
    <t>пос. Брожа, ул. Октябрьская, 5</t>
  </si>
  <si>
    <t>пос. Брожа, ул. Октябрьская, 6</t>
  </si>
  <si>
    <t>пос. Глуша, ул. Луговая, 15</t>
  </si>
  <si>
    <t>пос. Глуша, ул. Октябрьская, 71</t>
  </si>
  <si>
    <t>пос. Туголица, ул. Дубравная, 1</t>
  </si>
  <si>
    <t>пос. Туголица, ул. Дубравная, 3</t>
  </si>
  <si>
    <t>Бобруйский район</t>
  </si>
  <si>
    <t>Быховский район</t>
  </si>
  <si>
    <t>г. Быхов, ул. Авиационная, 3</t>
  </si>
  <si>
    <t>г. Быхов, ул. Гвардейская, 1</t>
  </si>
  <si>
    <t>г. Быхов, ул. Гвардейская, 3</t>
  </si>
  <si>
    <t>г. Быхов, ул. Гришина, 8</t>
  </si>
  <si>
    <t>г. Быхов, ул. Гришина, 15</t>
  </si>
  <si>
    <t>г. Быхов, ул. Богдановича, 21</t>
  </si>
  <si>
    <t>г. Быхов, ул. Гришина, 19</t>
  </si>
  <si>
    <t>г. Быхов, ул. Гришина, 27</t>
  </si>
  <si>
    <t>г. Быхов, ул. Гришина, 29</t>
  </si>
  <si>
    <t>г. Быхов, ул. Гришина, 13</t>
  </si>
  <si>
    <t>г. Быхов, ул. Гришина, 2а</t>
  </si>
  <si>
    <t>г. Быхов, ул. Гришина, 31</t>
  </si>
  <si>
    <t>г. Быхов, ул. Гришина, 9а</t>
  </si>
  <si>
    <t>г. Быхов, ул. Гуляма Якубова, 11</t>
  </si>
  <si>
    <t>г. Быхов, ул. Гуляма Якубова, 15</t>
  </si>
  <si>
    <t>г. Быхов, ул. Гуляма Якубова, 5</t>
  </si>
  <si>
    <t>г. Быхов, ул. Гуляма Якубова, 7</t>
  </si>
  <si>
    <t>г. Быхов, ул. Колосовская, 12</t>
  </si>
  <si>
    <t>г. Быхов, ул. Космонавтов, 1</t>
  </si>
  <si>
    <t>г. Быхов, ул. Космонавтов, 2</t>
  </si>
  <si>
    <t>г. Быхов, ул. Космонавтов, 3</t>
  </si>
  <si>
    <t>г. Быхов, ул. Космонавтов, 5</t>
  </si>
  <si>
    <t>г. Быхов, ул. Красноармейская, 21а</t>
  </si>
  <si>
    <t>г. Быхов, ул. Ленина, 15</t>
  </si>
  <si>
    <t>г. Быхов, ул. Советская, 98</t>
  </si>
  <si>
    <t>г. Быхов, ул. Мелиораторов, 15</t>
  </si>
  <si>
    <t>г. Быхов, ул. Смолячкова, 30</t>
  </si>
  <si>
    <t>г. Быхов, ул. Советская, 80</t>
  </si>
  <si>
    <t>дер. Восточное, ул. Школьная, 1</t>
  </si>
  <si>
    <t>дер. Восточное, ул. Школьная, 10</t>
  </si>
  <si>
    <t>дер. Восточное, ул. Школьная, 2</t>
  </si>
  <si>
    <t>дер. Восточное, ул. Школьная, 3</t>
  </si>
  <si>
    <t>дер. Восточное, ул. Школьная, 4</t>
  </si>
  <si>
    <t>дер. Восточное, ул. Школьная, 5</t>
  </si>
  <si>
    <t>дер. Восточное, ул. Школьная, 6</t>
  </si>
  <si>
    <t>дер. Восточное, ул. Школьная, 7</t>
  </si>
  <si>
    <t>дер. Восточное, ул. Школьная, 8</t>
  </si>
  <si>
    <t>дер. Восточное, ул. Школьная, 9</t>
  </si>
  <si>
    <t>Глусский район</t>
  </si>
  <si>
    <t>аг. Березовка, ул. Школьная, 120</t>
  </si>
  <si>
    <t>аг. Березовка, ул.Школьная, 121</t>
  </si>
  <si>
    <t>аг. З. Устерхи, ул. Молодежная, 11</t>
  </si>
  <si>
    <t>аг. З. Устерхи, ул. Молодежная, 5</t>
  </si>
  <si>
    <t>аг. З. Устерхи, ул. Молодежная, 7</t>
  </si>
  <si>
    <t>аг. З. Устерхи, ул. Молодежная, 9</t>
  </si>
  <si>
    <t>аг. Завалочицы, ул. У. Рыбака, 46</t>
  </si>
  <si>
    <t>аг. Заволочицы, ул. У. Рыбака, 30</t>
  </si>
  <si>
    <t>аг. Заволочицы, ул. У. Рыбака, 32</t>
  </si>
  <si>
    <t>аг. Заволочицы, ул. У. Рыбака, 36</t>
  </si>
  <si>
    <t>аг. Заволочицы, ул. У. Рыбака, 38</t>
  </si>
  <si>
    <t>аг. Катка, ул. Центральная, 3</t>
  </si>
  <si>
    <t>аг. Катка, ул. Центральная,5</t>
  </si>
  <si>
    <t>аг. Катка, ул. Центральная,6</t>
  </si>
  <si>
    <t>г.п. Глуск, ул. Гагарина, 22</t>
  </si>
  <si>
    <t>г.п. Глуск, ул. Гагарина, 26</t>
  </si>
  <si>
    <t>г.п. Глуск, ул. Гагарина, 33</t>
  </si>
  <si>
    <t>дер. Березовка, ул. Школьная, 120</t>
  </si>
  <si>
    <t>Горецкий район</t>
  </si>
  <si>
    <t>аг. Каменка, ул. Луговая, 3</t>
  </si>
  <si>
    <t>аг. Каменка, ул. Луговая, 4</t>
  </si>
  <si>
    <t>аг. Ленино, ул. Ленина, 33</t>
  </si>
  <si>
    <t>аг. Ленино, ул. Петрова, 1</t>
  </si>
  <si>
    <t>аг. Ленино, ул. Петрова, 3</t>
  </si>
  <si>
    <t>аг. Ленино, ул. Петрова, 5</t>
  </si>
  <si>
    <t>аг. Маслаки, пер. Школьный, 1</t>
  </si>
  <si>
    <t>аг. Маслаки, ул. Ленинская, 1</t>
  </si>
  <si>
    <t>аг. Маслаки, ул. Ленинская, 13</t>
  </si>
  <si>
    <t>аг. Маслаки, ул. Ленинская, 16</t>
  </si>
  <si>
    <t>аг. Маслаки, ул. Ленинская, 3</t>
  </si>
  <si>
    <t>аг. Маслаки, ул. Ленинская, 5</t>
  </si>
  <si>
    <t>аг. Маслаки, ул. Ленинская, 7</t>
  </si>
  <si>
    <t>аг. Овсянка, ул. Школьная, 1</t>
  </si>
  <si>
    <t>аг. Овсянка, ул. Школьная, 8</t>
  </si>
  <si>
    <t>аг. Паршино, ул. Горецкая, 17</t>
  </si>
  <si>
    <t>аг. Паршино, ул. Горецкая, 19</t>
  </si>
  <si>
    <t>г. Горки,  пр-д Интернациональный, 6</t>
  </si>
  <si>
    <t>г. Горки,  ул. Калинина, 27</t>
  </si>
  <si>
    <t>г. Горки,  ул. Строителей, 17</t>
  </si>
  <si>
    <t>г. Горки,  ул. Строителей, 21</t>
  </si>
  <si>
    <t>г. Горки,  ул. Строителей, 22</t>
  </si>
  <si>
    <t>г. Горки,  ул. Суворова, 10</t>
  </si>
  <si>
    <t>г. Горки,  ул. Суворова, 8</t>
  </si>
  <si>
    <t>г. Горки,  ул. Якубовского, 20</t>
  </si>
  <si>
    <t xml:space="preserve">г. Горки,  ул. Якубовского, 29 </t>
  </si>
  <si>
    <t>г. Горки, ул. Вокзальная, 26</t>
  </si>
  <si>
    <t>г. Горки, ул. Советская, 4</t>
  </si>
  <si>
    <t>г. Горки, ул. Строителей, 21</t>
  </si>
  <si>
    <t>г. Горки, ул. Якубовского, 20</t>
  </si>
  <si>
    <t>г. Горки, ул. Якубовского, 25</t>
  </si>
  <si>
    <t>дер. Душки, ул. Нефтянников, 1</t>
  </si>
  <si>
    <t>Дрибинский район</t>
  </si>
  <si>
    <t>аг. Пудовня, ул. Ветеранов,13</t>
  </si>
  <si>
    <t>аг. Пудовня, ул. Домановская, 20</t>
  </si>
  <si>
    <t>аг. Пудовня, ул. Домановская,21</t>
  </si>
  <si>
    <t>аг. Пудовня, ул. Парковая, 1</t>
  </si>
  <si>
    <t>аг. Пудовня, ул. Парковая, 2</t>
  </si>
  <si>
    <t>аг. Пудовня, ул. Парковая, 3</t>
  </si>
  <si>
    <t>аг. Пудовня, ул. Парковая, 4</t>
  </si>
  <si>
    <t>аг. Пудовня, ул. Парковая, 5</t>
  </si>
  <si>
    <t>аг. Пудовня, ул. Парковая, 6</t>
  </si>
  <si>
    <t>аг. Пудовня, ул. Центральная, 2</t>
  </si>
  <si>
    <t>аг. Пудовня, ул. Домановская, 1</t>
  </si>
  <si>
    <t>аг. Пудовня, ул. Домановская, 2</t>
  </si>
  <si>
    <t>аг. Пудовня, ул. Центральная, 4</t>
  </si>
  <si>
    <t>аг. Пудовня, ул. Центральная, 5</t>
  </si>
  <si>
    <t xml:space="preserve">аг. Пудовня, ул. Центральная, 6 </t>
  </si>
  <si>
    <t>аг. Пудовня, ул. Центральная, 7</t>
  </si>
  <si>
    <t>аг. Пудовня, ул. Центральная, 8</t>
  </si>
  <si>
    <t>г.п. Дрибин, ул. Зеленая, 1</t>
  </si>
  <si>
    <t xml:space="preserve">г.п. Дрибин, ул. Зеленая, 9 </t>
  </si>
  <si>
    <t xml:space="preserve">г.п. Дрибин, ул. Юбилейная, 2 </t>
  </si>
  <si>
    <t>Кировский район</t>
  </si>
  <si>
    <t>аг. Жиличи, ул. Советская, 1</t>
  </si>
  <si>
    <t>аг. Жиличи, ул. Советская, 4</t>
  </si>
  <si>
    <t>аг. Жиличи, ул. Советская, 6</t>
  </si>
  <si>
    <t>аг. Жиличи, ул. Ядловского, 3</t>
  </si>
  <si>
    <t>аг. Жиличи, ул. Ядловского, 7</t>
  </si>
  <si>
    <t>аг. Мышковичи, ул. Дворцовая, 52</t>
  </si>
  <si>
    <t>аг. Мышковичи, ул. Дворцовая, 56</t>
  </si>
  <si>
    <t>г. Кировск, ул. Володарского, 2</t>
  </si>
  <si>
    <t>г. Кировск, ул. Гагарина, 15а</t>
  </si>
  <si>
    <t>г. Кировск, ул. Гагарина, 33</t>
  </si>
  <si>
    <t>г. Кировск, ул. Гагарина, 63</t>
  </si>
  <si>
    <t>г. Кировск, ул. Гагарина, 65</t>
  </si>
  <si>
    <t>г. Кировск, ул. Гагарина, 69</t>
  </si>
  <si>
    <t>г. Кировск, ул. Гагарина, 91</t>
  </si>
  <si>
    <t>г. Кировск, ул. К. Маркса, 4</t>
  </si>
  <si>
    <t>г. Кировск, ул. Мира, 1</t>
  </si>
  <si>
    <t>г. Кировск, ул. Петруши, 60</t>
  </si>
  <si>
    <t>Климовичский район</t>
  </si>
  <si>
    <t>г. Климовичи, пер. Революционный, 11</t>
  </si>
  <si>
    <t>г. Климовичи, пер. Революционный, 5</t>
  </si>
  <si>
    <t>г. Климовичи, пер. Революционный, 7</t>
  </si>
  <si>
    <t>г. Климовичи, пер. Революционный, 9</t>
  </si>
  <si>
    <t>г. Климовичи, ул. 50 лет СССР, 6</t>
  </si>
  <si>
    <t>г. Климовичи, ул. Герцена, 24</t>
  </si>
  <si>
    <t>г. Климовичи, ул. Герцена, 26</t>
  </si>
  <si>
    <t>г. Климовичи, ул. Железнодорожная, 40</t>
  </si>
  <si>
    <t>г. Климовичи, ул. Комбинатовская, 3а</t>
  </si>
  <si>
    <t>г. Климовичи, ул. Комбинатовская, 5а</t>
  </si>
  <si>
    <t>г. Климовичи, ул. Ленина, 10а</t>
  </si>
  <si>
    <t>г. Климовичи, ул. Ленина, 8</t>
  </si>
  <si>
    <t>г. Климовичи, ул. Свердлова, 81</t>
  </si>
  <si>
    <t>г. Климовичи, ул. Советская, 49</t>
  </si>
  <si>
    <t>г. Климовичи, ул. Строительная, 5</t>
  </si>
  <si>
    <t>г. Климовичи, ул. Элеваторная, 1а</t>
  </si>
  <si>
    <t>Кличевский район</t>
  </si>
  <si>
    <t>аг. Долгое, ул. Молодежная, 11</t>
  </si>
  <si>
    <t>аг. Долгое, ул. Молодежная, 12</t>
  </si>
  <si>
    <t>аг. Долгое, ул. Молодежная, 13</t>
  </si>
  <si>
    <t>аг. Долгое, ул. Молодежная, 14</t>
  </si>
  <si>
    <t>аг. Заполье, ул. Буденного, 2</t>
  </si>
  <si>
    <t>аг. Заполье, ул. Буденного, 4</t>
  </si>
  <si>
    <t>аг. Заполье, ул. Садовая, 3</t>
  </si>
  <si>
    <t>аг. Заполье, ул. Садовая, 5</t>
  </si>
  <si>
    <t>аг. Заполье, ул. Садовая, 7</t>
  </si>
  <si>
    <t>аг. Ореховка, ул. Победы, 2а</t>
  </si>
  <si>
    <t>аг. Ореховка, ул. Победы, 3</t>
  </si>
  <si>
    <t>аг. Ореховка, ул. Победы, 4</t>
  </si>
  <si>
    <t>аг. Ореховка, ул. Победы, 7</t>
  </si>
  <si>
    <t>г. Кличев, пер. Садовый, 10а</t>
  </si>
  <si>
    <t>г. Кличев, пер. Садовый, 3</t>
  </si>
  <si>
    <t>г. Кличев, ул. Бобруйская, 1</t>
  </si>
  <si>
    <t>г. Кличев, ул. Бобруйская, 1в</t>
  </si>
  <si>
    <t>г. Кличев, ул. Горького, 15</t>
  </si>
  <si>
    <t>г. Кличев, ул. Кривоноса, 17</t>
  </si>
  <si>
    <t>г. Кличев, ул. Кривоноса, 25</t>
  </si>
  <si>
    <t>г. Кличев, ул. Пионерская, 72</t>
  </si>
  <si>
    <t>г. Кличев, ул. Советская, 5</t>
  </si>
  <si>
    <t>г. Кличев, ул. Советская, 5а</t>
  </si>
  <si>
    <t>г. Кличев, ул. Социалистическая, 1</t>
  </si>
  <si>
    <t>г. Кличев, ул. Социалистическая, 16</t>
  </si>
  <si>
    <t>г. Кличев, ул. Социалистическая, 16а</t>
  </si>
  <si>
    <t>г. Кличев, пер. Садовый, 9</t>
  </si>
  <si>
    <t>г. Кличев, пер. Садовый, 9а</t>
  </si>
  <si>
    <t>г. Кличев, ул. Социалистическая, 3а</t>
  </si>
  <si>
    <t>г. Кличев, ул. Социалистическая, 7</t>
  </si>
  <si>
    <t>Костюковичский район</t>
  </si>
  <si>
    <t>аг. Крапивня, ул. Центральная, 1</t>
  </si>
  <si>
    <t>аг. Крапивня, ул. Центральная, 2</t>
  </si>
  <si>
    <t>аг. Крапивня, ул. Центральная, 3</t>
  </si>
  <si>
    <t>аг. Тупичино, ул. Молодежная, 80</t>
  </si>
  <si>
    <t>аг. Тупичино, ул. Республика, 1</t>
  </si>
  <si>
    <t>аг. Тупичино, ул. Республика, 5</t>
  </si>
  <si>
    <t>аг. Тупичино, ул. Республика, 6</t>
  </si>
  <si>
    <t>аг. Тупичино, ул. Республика, 7</t>
  </si>
  <si>
    <t>аг. Шарейки, ул. Окольная, 216</t>
  </si>
  <si>
    <t>аг. Шарейки, ул. Окольная, 217</t>
  </si>
  <si>
    <t>г. Костюковичи, ул. Зиньковича, 5</t>
  </si>
  <si>
    <t>г. Костюковичи, ул. Зиньковича, 88а</t>
  </si>
  <si>
    <t>г. Костюковичи, ул. Зиньковича, 98</t>
  </si>
  <si>
    <t>г. Костюковичи, ул. Комсомольская, 1</t>
  </si>
  <si>
    <t>г. Костюковичи, ул. Комсомольская, 2</t>
  </si>
  <si>
    <t>г. Костюковичи, ул. Ленинская, 23</t>
  </si>
  <si>
    <t>г. Костюковичи, ул. Ленинская, 25</t>
  </si>
  <si>
    <t>г. Костюковичи, ул. Ленинская, 41</t>
  </si>
  <si>
    <t>г. Костюковичи, ул. Ленинская, 81</t>
  </si>
  <si>
    <t>г. Костюковичи, ул. Ленинская, 126</t>
  </si>
  <si>
    <t>г. Костюковичи, ул. Микрорайон Молодежный, 2</t>
  </si>
  <si>
    <t>г. Костюковичи, ул. Микрорайон Молодежный, 21</t>
  </si>
  <si>
    <t>г. Костюковичи, ул. Микрорайон Молодежный, 22</t>
  </si>
  <si>
    <t>г. Костюковичи, ул. Микрорайон Молодежный, 25а</t>
  </si>
  <si>
    <t>г. Костюковичи, ул. Микрорайон Молодежный, 29</t>
  </si>
  <si>
    <t>г. Костюковичи, ул. Микрорайон Молодежный, 3</t>
  </si>
  <si>
    <t>г. Костюковичи, ул. Микрорайон Молодежный, 33</t>
  </si>
  <si>
    <t>г. Костюковичи, ул. Микрорайон Молодежный, 35</t>
  </si>
  <si>
    <t>г. Костюковичи, ул. Микрорайон Молодежный, 36</t>
  </si>
  <si>
    <t>г. Костюковичи, ул. Микрорайон Молодежный, 37</t>
  </si>
  <si>
    <t>г. Костюковичи, ул. Микрорайон Молодежный, 4</t>
  </si>
  <si>
    <t>г. Костюковичи, ул. Микрорайон Молодежный, 59</t>
  </si>
  <si>
    <t>г. Костюковичи, ул. Микрорайон Молодежный, 6</t>
  </si>
  <si>
    <t>г. Костюковичи, ул. Студенецкая, 24</t>
  </si>
  <si>
    <t>Краснопольский район</t>
  </si>
  <si>
    <t>г.п. Краснополье, 3-й пер. Гагарина, 3</t>
  </si>
  <si>
    <t>г.п. Краснополье, пер. Ленинской, 6</t>
  </si>
  <si>
    <t>г.п. Краснополье, ул. Антонова, 22</t>
  </si>
  <si>
    <t>г.п. Краснополье, ул. Антонова, 32</t>
  </si>
  <si>
    <t>г.п. Краснополье, ул. Ваксмана, 8</t>
  </si>
  <si>
    <t>г.п. Краснополье, ул. Горького, 14</t>
  </si>
  <si>
    <t>г.п. Краснополье, ул. Калинина, 58</t>
  </si>
  <si>
    <t>г.п. Краснополье, ул. Курако, 48</t>
  </si>
  <si>
    <t>г.п. Краснополье, ул. Курако, 6</t>
  </si>
  <si>
    <t>г.п. Краснополье, ул. Курако, 8</t>
  </si>
  <si>
    <t>г.п. Краснополье, ул. Ленинская, 22</t>
  </si>
  <si>
    <t>г.п. Краснополье, ул. Ленинская, 3</t>
  </si>
  <si>
    <t>г.п. Краснополье, ул. Ленинская, 49</t>
  </si>
  <si>
    <t>г.п. Краснополье, ул. Ленинская, 5</t>
  </si>
  <si>
    <t>г.п. Краснополье, ул. Ленинская, 51</t>
  </si>
  <si>
    <t>г.п. Краснополье, ул. Ленинская, 51а</t>
  </si>
  <si>
    <t>г.п. Краснополье, ул. Ленинская, 53</t>
  </si>
  <si>
    <t>г.п. Краснополье, ул. Ленинская, 55</t>
  </si>
  <si>
    <t>г.п. Краснополье, ул. Ленинская, 55а</t>
  </si>
  <si>
    <t>г.п. Краснополье, ул. Ленинская, 57</t>
  </si>
  <si>
    <t>г.п. Краснополье, ул. Ленинская, 61</t>
  </si>
  <si>
    <t>г.п. Краснополье, ул. Ленинская, 65</t>
  </si>
  <si>
    <t>г.п. Краснополье, ул. Ленинская, 69</t>
  </si>
  <si>
    <t>г.п. Краснополье, ул. Ленинская, 69а</t>
  </si>
  <si>
    <t>г.п. Краснополье, ул. Ленинская, 7</t>
  </si>
  <si>
    <t xml:space="preserve">г.п. Краснополье, ул. Ленинская, 74 </t>
  </si>
  <si>
    <t>г.п. Краснополье, ул. Ленинская, 9</t>
  </si>
  <si>
    <t>г.п. Краснополье, ул. Машерова, 1</t>
  </si>
  <si>
    <t>г.п. Краснополье, ул. Машерова, 10</t>
  </si>
  <si>
    <t>г.п. Краснополье, ул. Машерова, 11</t>
  </si>
  <si>
    <t>г.п. Краснополье, ул. Машерова, 2</t>
  </si>
  <si>
    <t>г.п. Краснополье, ул. Машерова, 3</t>
  </si>
  <si>
    <t>г.п. Краснополье, ул. Машерова, 5</t>
  </si>
  <si>
    <t>г.п. Краснополье, ул. Машерова, 6</t>
  </si>
  <si>
    <t>г.п. Краснополье, ул. Машерова, 7</t>
  </si>
  <si>
    <t>г.п. Краснополье, ул. Машерова, 8</t>
  </si>
  <si>
    <t>г.п. Краснополье, ул. Советская, 16</t>
  </si>
  <si>
    <t>г.п. Краснополье, ул. Советская, 9</t>
  </si>
  <si>
    <t>г.п. Краснополье, ул. Тимирязева, 26</t>
  </si>
  <si>
    <t>г.п. Краснополье, ул. Тимирязева, 34</t>
  </si>
  <si>
    <t>г.п. Краснополье, ул. Тимирязева, 36</t>
  </si>
  <si>
    <t>г.п. Краснополье, ул. Чериковское шоссе, 11</t>
  </si>
  <si>
    <t>г.п. Краснополье, ул. Чериковское шоссе, 9</t>
  </si>
  <si>
    <t>Кричевский район</t>
  </si>
  <si>
    <t>г. Кричев, пер. Советский, 30а</t>
  </si>
  <si>
    <t>г. Кричев, ул. Комcомольская, 17</t>
  </si>
  <si>
    <t>г. Кричев, ул. Космонавтов, 14</t>
  </si>
  <si>
    <t>г. Кричев, ул. Ленинская, 46</t>
  </si>
  <si>
    <t>г. Кричев, ул. Ленинская, 52</t>
  </si>
  <si>
    <t>г. Кричев, ул. Микрорайон Комсомольский, 1</t>
  </si>
  <si>
    <t>г. Кричев, ул. Микрорайон Комсомольский, 10</t>
  </si>
  <si>
    <t>г. Кричев, ул. Микрорайон Комсомольский, 13</t>
  </si>
  <si>
    <t>г. Кричев, ул. Микрорайон Комсомольский, 15</t>
  </si>
  <si>
    <t>г. Кричев, ул. Микрорайон Комсомольский, 16</t>
  </si>
  <si>
    <t>г. Кричев, ул. Микрорайон Комсомольский, 2</t>
  </si>
  <si>
    <t>г. Кричев, ул. Микрорайон Комсомольский, 20</t>
  </si>
  <si>
    <t>г. Кричев, ул. Микрорайон Комсомольский, 28</t>
  </si>
  <si>
    <t>г. Кричев, ул. Микрорайон Комсомольский, 31</t>
  </si>
  <si>
    <t>г. Кричев, ул. Микрорайон Комсомольский, 33</t>
  </si>
  <si>
    <t>г. Кричев, ул. Микрорайон Комсомольский, 34</t>
  </si>
  <si>
    <t>г. Кричев, ул. Микрорайон Комсомольский, 35</t>
  </si>
  <si>
    <t>г. Кричев, ул. Микрорайон Комсомольский, 5</t>
  </si>
  <si>
    <t>г. Кричев, ул. Микрорайон Комсомольский, 8</t>
  </si>
  <si>
    <t>г. Кричев, ул. Микрорайон Комсомольский, 9</t>
  </si>
  <si>
    <t>г. Кричев, ул. Микрорайон Сож, 15</t>
  </si>
  <si>
    <t>г. Кричев, ул. Микрорайон Сож, 23</t>
  </si>
  <si>
    <t>г. Кричев, ул. Микрорайон Сож, 30</t>
  </si>
  <si>
    <t>г. Кричев, ул. Микрорайон Сож, 31</t>
  </si>
  <si>
    <t>г. Кричев, ул. Микрорайон Сож, 9</t>
  </si>
  <si>
    <t>г. Кричев, ул. Октябрьская, 27</t>
  </si>
  <si>
    <t>г. Кричев, ул. Октябрьская, 33</t>
  </si>
  <si>
    <t>г. Кричев, ул. Октябрьская, 40</t>
  </si>
  <si>
    <t>г. Кричев, ул. Парковая, 10</t>
  </si>
  <si>
    <t>г. Кричев, ул. Парковая, 3</t>
  </si>
  <si>
    <t>г. Кричев, ул. Парковая, 6</t>
  </si>
  <si>
    <t>г. Кричев, ул. Смолячкова, 3</t>
  </si>
  <si>
    <t>г. Кричев, ул. Смолячкова, 7</t>
  </si>
  <si>
    <t>г. Кричев, ул. Советская, 108</t>
  </si>
  <si>
    <t>г. Кричев, ул. Советская, 4</t>
  </si>
  <si>
    <t>г. Кричев, ул. Советская, 55а</t>
  </si>
  <si>
    <t>г. Кричев, ул. Советская, 59</t>
  </si>
  <si>
    <t>г. Кричев, ул. Супруновая, 6</t>
  </si>
  <si>
    <t>г. Кричев, ул. Супруновая, 8</t>
  </si>
  <si>
    <t>г. Кричев, ул. Тимирязева, 1</t>
  </si>
  <si>
    <t>г. Кричев, ул. Тимирязева, 13</t>
  </si>
  <si>
    <t>г. Кричев, ул. Тимирязева, 15</t>
  </si>
  <si>
    <t>г. Кричев, ул. Тимирязева, 2</t>
  </si>
  <si>
    <t>г. Кричев, ул. Урицкого, 40</t>
  </si>
  <si>
    <t>г. Кричев, ул. Щорса, 31</t>
  </si>
  <si>
    <t>г. Кричев, ул. Щорса, 35</t>
  </si>
  <si>
    <t>г. Кричев, ул. Южная, 6</t>
  </si>
  <si>
    <t>дер. Лобковичи, ул. Молодежная, 1</t>
  </si>
  <si>
    <t>Круглянский район</t>
  </si>
  <si>
    <t>аг. Комсеничи, ул. Молодёжная, 30</t>
  </si>
  <si>
    <t>аг. Комсеничи, ул. Молодёжная, 32</t>
  </si>
  <si>
    <t>аг. Тетерино, ул. Школьная, 1</t>
  </si>
  <si>
    <t>г. Круглое, ул. Гагарина, 2</t>
  </si>
  <si>
    <t>г. Круглое, ул. Жунина, 14</t>
  </si>
  <si>
    <t>г. Круглое, ул. Жунина, 2</t>
  </si>
  <si>
    <t>г. Круглое, ул. Жунина, 6</t>
  </si>
  <si>
    <t>г. Круглое, ул. Жунина, 8</t>
  </si>
  <si>
    <t>г. Круглое, ул. Лукашевича, 2</t>
  </si>
  <si>
    <t>г. Круглое, ул. Советская, 46</t>
  </si>
  <si>
    <t>г. Круглое, ул. Топиволдиева, 3</t>
  </si>
  <si>
    <t>г. Круглое, ул. Топиволдиева, 5</t>
  </si>
  <si>
    <t>г. Круглое, ул. Топиволдиева, 7</t>
  </si>
  <si>
    <t>Могилевский район</t>
  </si>
  <si>
    <t>аг. Буйничи, ул. Легендарная, 1</t>
  </si>
  <si>
    <t>аг. Буйничи, ул. Легендарная, 10</t>
  </si>
  <si>
    <t>аг. Буйничи, ул. Легендарная, 11</t>
  </si>
  <si>
    <t>аг. Буйничи, ул. Легендарная, 12</t>
  </si>
  <si>
    <t>аг. Буйничи, ул. Легендарная, 13</t>
  </si>
  <si>
    <t>аг. Буйничи, ул. Легендарная, 14</t>
  </si>
  <si>
    <t>аг. Буйничи, ул. Легендарная, 15</t>
  </si>
  <si>
    <t>аг. Буйничи, ул. Легендарная, 16</t>
  </si>
  <si>
    <t>аг. Буйничи, ул. Легендарная, 17</t>
  </si>
  <si>
    <t>аг. Буйничи, ул. Легендарная, 3</t>
  </si>
  <si>
    <t>аг. Буйничи, ул. Легендарная, 4</t>
  </si>
  <si>
    <t>аг. Буйничи, ул. Легендарная, 5</t>
  </si>
  <si>
    <t>аг. Буйничи, ул. Легендарная, 7</t>
  </si>
  <si>
    <t>аг. Буйничи, ул. Легендарная, 7а</t>
  </si>
  <si>
    <t>аг. Буйничи, ул. Легендарная, 8</t>
  </si>
  <si>
    <t>аг. Буйничи, ул. Легендарная, 9</t>
  </si>
  <si>
    <t>аг. Буйничи, ул. Орловского, 32</t>
  </si>
  <si>
    <t>аг. Буйничи, ул. Орловского, 32а</t>
  </si>
  <si>
    <t>аг. Буйничи, ул. Орловского, 40</t>
  </si>
  <si>
    <t>аг. Вейно, ул. Вейнянская, 1б</t>
  </si>
  <si>
    <t>аг. Вейно, ул. Пионерская, 3</t>
  </si>
  <si>
    <t>аг. Вейно, ул. Пионерская, 6</t>
  </si>
  <si>
    <t>аг. Вейно, ул. Школьная, 3</t>
  </si>
  <si>
    <t>аг. Восход, ул. Лесная, 6</t>
  </si>
  <si>
    <t>аг. Восход, ул. Лесная, 7</t>
  </si>
  <si>
    <t>аг. Восход, ул. Лесная, 11</t>
  </si>
  <si>
    <t>аг. Дашковка, пер. Юбилейный, 1</t>
  </si>
  <si>
    <t>аг. Дашковка, ул. Заводская, 5</t>
  </si>
  <si>
    <t>аг. Дашковка, ул. Молодежная, 18</t>
  </si>
  <si>
    <t>аг. Кадино, ул. Центральная, 16</t>
  </si>
  <si>
    <t>аг. Кадино, ул. Центральная, 4</t>
  </si>
  <si>
    <t>аг. Кадино, ул. Центральная, 7</t>
  </si>
  <si>
    <t>аг. Межисетки, ул. Школьная, 6</t>
  </si>
  <si>
    <t>аг. Межисетки, ул. Школьная, 8</t>
  </si>
  <si>
    <t>аг. Полыковичи, пер. Пригородный, 1</t>
  </si>
  <si>
    <t>аг. Полыковичи, пер. Пригородный, 3</t>
  </si>
  <si>
    <t>аг. Полыковичи, пер. Пригородный, 5</t>
  </si>
  <si>
    <t>аг. Полыковичи, пер. Пригородный, 7</t>
  </si>
  <si>
    <t>аг. Полыковичи, ул. Садовая, 12</t>
  </si>
  <si>
    <t>аг. Речки, ул. Новоселов, 40</t>
  </si>
  <si>
    <t>аг. Речки, ул. Новоселов, 41</t>
  </si>
  <si>
    <t>аг. Романовичи, ул. Фабричная, 11</t>
  </si>
  <si>
    <t>аг. Романовичи, ул. Фабричная, 25</t>
  </si>
  <si>
    <t>аг. Романовичи, ул. Фабричная, 26</t>
  </si>
  <si>
    <t>аг. Романовичи, ул. Фабричная, 2</t>
  </si>
  <si>
    <t>аг. Романовичи, ул. Фабричная, 21</t>
  </si>
  <si>
    <t>аг. Романовичи, ул. Фабричная, 22</t>
  </si>
  <si>
    <t>аг. Сухари, ул. Молодежная, 6</t>
  </si>
  <si>
    <t>дер. Боровка, ул. Полевая, 1</t>
  </si>
  <si>
    <t>дер. Боровка, ул. Полевая, 2</t>
  </si>
  <si>
    <t>дер. Боровка, ул. Полевая, 3</t>
  </si>
  <si>
    <t>дер. Боровка, ул. Полевая, 4</t>
  </si>
  <si>
    <t>дер. Боровка, ул. Полевая, 5</t>
  </si>
  <si>
    <t>дер. Боровка, ул. Полевая, 6</t>
  </si>
  <si>
    <t>дер. Лыково, ул. Советская, 68</t>
  </si>
  <si>
    <t>дер. Н. Пашково, ул. Хроменкова, 3</t>
  </si>
  <si>
    <t>дер. Н.Пашково, ул. Молодежная, 12</t>
  </si>
  <si>
    <t>дер. Подгорье, ул. Центральная, 4а</t>
  </si>
  <si>
    <t>пос. Голынец, ул. Танковая, 139</t>
  </si>
  <si>
    <t>Объем, м</t>
  </si>
  <si>
    <t>Мстиславский район</t>
  </si>
  <si>
    <t>аг. Мазолово, пер. Центральный, 9</t>
  </si>
  <si>
    <t>аг. Мишни, ул. Молодежная, 5</t>
  </si>
  <si>
    <t>аг. Мишни, ул. Центральная, 2</t>
  </si>
  <si>
    <t>г. Мстиславль, ул. Кирова, 37</t>
  </si>
  <si>
    <t>г. Мстиславль, ул. Кирова, 37а</t>
  </si>
  <si>
    <t>г. Мстиславль, ул. Кирова, 57</t>
  </si>
  <si>
    <t>г. Мстиславль, ул. Кирова, 59</t>
  </si>
  <si>
    <t>г. Мстиславль, ул. Куйбышева, 1</t>
  </si>
  <si>
    <t>г. Мстиславль, ул. Куйбышева, 3</t>
  </si>
  <si>
    <t>г. Мстиславль, ул. Могилевская, 11</t>
  </si>
  <si>
    <t>г. Мстиславль, ул. П. Мстиславца, 4</t>
  </si>
  <si>
    <t>Осиповичский район</t>
  </si>
  <si>
    <t>аг. Корытное, ул. Советская, 3</t>
  </si>
  <si>
    <t>аг. Корытное, ул. Советская, 4</t>
  </si>
  <si>
    <t>аг. Корытное, ул. Советская, 5</t>
  </si>
  <si>
    <t>аг. Лапичи, ул. Армейская, 1</t>
  </si>
  <si>
    <t>аг. Лапичи, ул. Армейская, 3</t>
  </si>
  <si>
    <t>аг. Лапичи, ул. Армейская, 4</t>
  </si>
  <si>
    <t>аг. Лапичи, ул. Армейская, 5</t>
  </si>
  <si>
    <t>аг. Лапичи, ул. Армейская, 6</t>
  </si>
  <si>
    <t>аг. Лапичи, ул. Газовиков, 1</t>
  </si>
  <si>
    <t>аг. Лапичи, ул. Газовиков, 11</t>
  </si>
  <si>
    <t>аг. Лапичи, ул. Газовиков, 22</t>
  </si>
  <si>
    <t>аг. Лапичи, ул. Газовиков, 24</t>
  </si>
  <si>
    <t>аг. Лапичи, ул. Газовиков, 8</t>
  </si>
  <si>
    <t>аг. Лапичи, ул. Газовиков, 9</t>
  </si>
  <si>
    <t>дер. Большая горожа, ул. Арсенальная, 96</t>
  </si>
  <si>
    <t>дер. Верейцы, ул. Военный городок, 2</t>
  </si>
  <si>
    <t>дер. Верейцы, ул. Военный городок, 3</t>
  </si>
  <si>
    <t>дер. Цель, ул. Армейская, 4</t>
  </si>
  <si>
    <t>дер. Цель, ул. Армейская, 5</t>
  </si>
  <si>
    <t>дер. Цель, ул. Восточная, 1</t>
  </si>
  <si>
    <t>дер. Цель, ул. Восточная, 2</t>
  </si>
  <si>
    <t>дер. Цель, ул. Восточная, 3</t>
  </si>
  <si>
    <t>дер. Цель, ул. Восточная, 4</t>
  </si>
  <si>
    <t>дер. Цель, ул. Восточная, 5</t>
  </si>
  <si>
    <t>дер. Цель, ул. Восточная, 6</t>
  </si>
  <si>
    <t>дер. Цель, ул. Восточная, 7</t>
  </si>
  <si>
    <t>дер. Цель, ул. Восточная, 8</t>
  </si>
  <si>
    <t>дер. Цель, ул. Восточная, 9</t>
  </si>
  <si>
    <t>дер. Цель, ул. Газовиков, 24</t>
  </si>
  <si>
    <t>дер. Цель, ул. Газовиков, 8</t>
  </si>
  <si>
    <t>дер. Цель, ул. Газовиков, 9</t>
  </si>
  <si>
    <t>пос. Советский, ул. Советская, 18</t>
  </si>
  <si>
    <t>пос. Советский, ул. Советская, 4</t>
  </si>
  <si>
    <t>пос. Советский, ул. Советская, 8</t>
  </si>
  <si>
    <t>пос. Сосновый, ул. Объездная, 5</t>
  </si>
  <si>
    <t>пос. Сосновый, ул. Объездная, 6</t>
  </si>
  <si>
    <t>пос. Сосновый, ул. Объездная, 7</t>
  </si>
  <si>
    <t>пос. Сосновый, ул. Объездная, 8</t>
  </si>
  <si>
    <t>пос. Сосновый, ул. Объездная, 9</t>
  </si>
  <si>
    <t>пос. Сосновый, ул. Центральная, 1</t>
  </si>
  <si>
    <t>пос. Сосновый, ул. Центральная, 2</t>
  </si>
  <si>
    <t>пос. Сосновый, ул. Центральная, 3</t>
  </si>
  <si>
    <t>пос. Сосновый, ул. Центральная, 4</t>
  </si>
  <si>
    <t>пос. Сосновый, ул. Центральная, 9</t>
  </si>
  <si>
    <t>пос. Татарка, ул. Промышленная, 32</t>
  </si>
  <si>
    <t>р.п. Елизово, ул. Калинина, 17</t>
  </si>
  <si>
    <t>р.п. Елизово, ул. Ленина, 25</t>
  </si>
  <si>
    <t>р.п. Елизово, ул. Ленина, 35А</t>
  </si>
  <si>
    <t>р.п. Елизово, ул. Ленина, 52</t>
  </si>
  <si>
    <t>р.п. Елизово, ул. Ленина, 54</t>
  </si>
  <si>
    <t>р.п. Елизово, ул. Ленина, 56</t>
  </si>
  <si>
    <t>р.п. Елизово, ул. Ленина, 58</t>
  </si>
  <si>
    <t>р.п. Елизово, ул. Ромашка, 97</t>
  </si>
  <si>
    <t>р.п. Елизово, ул. Ромашка, 81</t>
  </si>
  <si>
    <t>р.п.Елизово, ул. Ленина, 60</t>
  </si>
  <si>
    <t>г. Осиповичи, ул. 60 лет Октября, 11</t>
  </si>
  <si>
    <t>г. Осиповичи, ул. 60 лет Октября, 15</t>
  </si>
  <si>
    <t>г. Осиповичи, ул. 60 лет Октября, 15а</t>
  </si>
  <si>
    <t>г. Осиповичи, ул. Абросимова, 2</t>
  </si>
  <si>
    <t>г. Осиповичи, ул. Абросимова, 4</t>
  </si>
  <si>
    <t>г. Осиповичи, ул. Абросимова, 6</t>
  </si>
  <si>
    <t>г. Осиповичи, ул. Абросимова, 8</t>
  </si>
  <si>
    <t>г. Осиповичи, ул. Вокзальная, 32</t>
  </si>
  <si>
    <t>г. Осиповичи, ул. Горького, 2</t>
  </si>
  <si>
    <t>г. Осиповичи, ул. Интернациональная, 1б</t>
  </si>
  <si>
    <t>г. Осиповичи, ул. Каданчика, 2</t>
  </si>
  <si>
    <t>г. Осиповичи, ул. Комсомольская, 2</t>
  </si>
  <si>
    <t>г. Осиповичи, ул. Чкалова, 1</t>
  </si>
  <si>
    <t>г. Осиповичи, ул. Королева, 39</t>
  </si>
  <si>
    <t>г. Осиповичи, ул. Дмитриева, 6</t>
  </si>
  <si>
    <t>г. Осиповичи, ул. Крыловича, 1</t>
  </si>
  <si>
    <t>г. Осиповичи, ул. Крыловича, 2</t>
  </si>
  <si>
    <t>г. Осиповичи, ул. Крыловича, 3</t>
  </si>
  <si>
    <t>г. Осиповичи, ул. Крыловича, 4</t>
  </si>
  <si>
    <t>г. Осиповичи, ул. Крыловича, 5а</t>
  </si>
  <si>
    <t>г. Осиповичи, ул. Крыловича, 6</t>
  </si>
  <si>
    <t>г. Осиповичи, ул. Крыловича, 12</t>
  </si>
  <si>
    <t>г. Осиповичи, ул. Потоцкого, 3а</t>
  </si>
  <si>
    <t>г. Осиповичи, ул. Р. Крестьянская, 30</t>
  </si>
  <si>
    <t>г. Осиповичи, ул. Р. Крестьянская, 5</t>
  </si>
  <si>
    <t>г. Осиповичи, ул. Р. Крестьянская, 7</t>
  </si>
  <si>
    <t>г. Осиповичи, ул. Р. Крестьянская, 9</t>
  </si>
  <si>
    <t>г. Осиповичи, ул. Социалистическая, 26</t>
  </si>
  <si>
    <t>г. Осиповичи, ул. Сташкевича, 34</t>
  </si>
  <si>
    <t>г. Осиповичи, ул. Сташкевича, 39</t>
  </si>
  <si>
    <t>г. Осиповичи, ул. Сташкевича, 44</t>
  </si>
  <si>
    <t>г. Осиповичи, ул. Сумченко, 51</t>
  </si>
  <si>
    <t>г. Осиповичи, ул. Сумченко, 53</t>
  </si>
  <si>
    <t>г. Осиповичи, ул. Сумченко, 55</t>
  </si>
  <si>
    <t>г. Осиповичи, ул. Черняховского, 30</t>
  </si>
  <si>
    <t>г. Осиповичи, ул. Черняховского, 48</t>
  </si>
  <si>
    <t>г. Осиповичи, ул. Черняховского, 54</t>
  </si>
  <si>
    <t>г. Осиповичи, ул. Черняховского, 56</t>
  </si>
  <si>
    <t>г. Осиповичи, ул. Черняховского, 66</t>
  </si>
  <si>
    <t>Славгородский район</t>
  </si>
  <si>
    <t>аг. Лопатичи, ул. Молодежная, 10</t>
  </si>
  <si>
    <t>аг. Лопатичи, ул. Молодежная, 12</t>
  </si>
  <si>
    <t>аг. Лопатичи, ул. Молодежная, 14</t>
  </si>
  <si>
    <t>аг. Лопатичи, ул. Молодежная, 2</t>
  </si>
  <si>
    <t>аг. Лопатичи, ул. Молодежная, 4</t>
  </si>
  <si>
    <t>аг. Лопатичи, ул. Молодежная, 6</t>
  </si>
  <si>
    <t>аг. Лопатичи, ул. Молодежная, 8</t>
  </si>
  <si>
    <t>аг. Свенск, ул. Огнёвская, 10</t>
  </si>
  <si>
    <t>аг. Свенск, ул. Огнёвская, 11</t>
  </si>
  <si>
    <t>аг. Свенск, ул. Огнёвская, 12</t>
  </si>
  <si>
    <t>аг. Свенск, ул. Огнёвская, 3</t>
  </si>
  <si>
    <t>аг. Свенск, ул. Огнёвская, 4</t>
  </si>
  <si>
    <t>аг. Свенск, ул. Огнёвская, 5</t>
  </si>
  <si>
    <t>аг. Свенск, ул. Огнёвская, 6</t>
  </si>
  <si>
    <t>аг. Свенск, ул. Огнёвская, 7</t>
  </si>
  <si>
    <t>аг. Свенск, ул. Огнёвская, 8</t>
  </si>
  <si>
    <t>г. Славгород, ул. Дзержинского, 5</t>
  </si>
  <si>
    <t>г. Славгород, ул. Калинина, 59а</t>
  </si>
  <si>
    <t>г. Славгород, ул. Карла Маркса, 1</t>
  </si>
  <si>
    <t>г. Славгород, ул. Карла Маркса, 28</t>
  </si>
  <si>
    <t>г. Славгород, ул. Карла Маркса, 3</t>
  </si>
  <si>
    <t>г. Славгород, ул. Карла Маркса, 30</t>
  </si>
  <si>
    <t>г. Славгород, ул. Карла Маркса, 32</t>
  </si>
  <si>
    <t>г. Славгород, ул. Карла Маркса, 34</t>
  </si>
  <si>
    <t>г. Славгород, ул. Карла Маркса, 7</t>
  </si>
  <si>
    <t>г. Славгород, ул. Карла Маркса, 9</t>
  </si>
  <si>
    <t>г. Славгород, ул. Ленинская, 41</t>
  </si>
  <si>
    <t>г. Славгород, ул. Ленинская, 78а</t>
  </si>
  <si>
    <t>г. Славгород, ул. Октябрьская, 31</t>
  </si>
  <si>
    <t>г. Славгород, ул. Октябрьская, 8</t>
  </si>
  <si>
    <t>г. Славгород, ул. Рокоссовского, 1а</t>
  </si>
  <si>
    <t>г. Славгород, ул. Советская, 19</t>
  </si>
  <si>
    <t>г. Славгород, ул. Советская, 37</t>
  </si>
  <si>
    <t>г. Славгород, ул. Советская, 41</t>
  </si>
  <si>
    <t>г. Славгород, ул. Чапаева, 48</t>
  </si>
  <si>
    <t>Хотимский район</t>
  </si>
  <si>
    <t>аг. Березки, ул. Октябрьская, 24</t>
  </si>
  <si>
    <t>аг. Березки, ул. Октябрьская, 28</t>
  </si>
  <si>
    <t>аг. Березки, ул. Октябрьская, 30</t>
  </si>
  <si>
    <t>г.п. Хотимск, пл. Ленина, 2а</t>
  </si>
  <si>
    <t>г.п. Хотимск, ул. Гагарина, 17</t>
  </si>
  <si>
    <t>г.п. Хотимск, ул. Калинина, 1</t>
  </si>
  <si>
    <t>г.п. Хотимск, ул. Ленинская, 1а</t>
  </si>
  <si>
    <t>г.п. Хотимск, ул. Ленинская, 26</t>
  </si>
  <si>
    <t>г.п. Хотимск, ул. Ленинская, 32</t>
  </si>
  <si>
    <t>г.п. Хотимск, ул. Ленинская, 33</t>
  </si>
  <si>
    <t>г.п. Хотимск, ул. Мира, 1</t>
  </si>
  <si>
    <t>г.п. Хотимск, ул. Мира, 11</t>
  </si>
  <si>
    <t>г.п. Хотимск, ул. Мира, 3</t>
  </si>
  <si>
    <t>г.п. Хотимск, ул. Пролетарская, 32</t>
  </si>
  <si>
    <t>дер. Тростино, ул. Новоселов, 1</t>
  </si>
  <si>
    <t>дер. Тростино, ул. Новоселов, 4</t>
  </si>
  <si>
    <t>дер. Тростино, ул. Новоселов, 5</t>
  </si>
  <si>
    <t>Чаусский район</t>
  </si>
  <si>
    <t>аг. Горбовичи, ул. Молодежная, 16</t>
  </si>
  <si>
    <t>аг. Дужевка, ул. Центральная, 35</t>
  </si>
  <si>
    <t>аг. Дужевка, ул. Центральная, 38</t>
  </si>
  <si>
    <t>аг. Каменка, ул. Магистральная, 16</t>
  </si>
  <si>
    <t>аг. Каменка, ул. Центральная, 11</t>
  </si>
  <si>
    <t>аг. Каменка, ул. Центральная, 14</t>
  </si>
  <si>
    <t>аг. Каменка, ул. Центральная, 3</t>
  </si>
  <si>
    <t>г. Чаусы, ул. 60 лет СССР, 69</t>
  </si>
  <si>
    <t>г. Чаусы, ул. Азарова, 3</t>
  </si>
  <si>
    <t>г. Чаусы, ул. Азарова, 4</t>
  </si>
  <si>
    <t>г. Чаусы, ул. Азарова, 12</t>
  </si>
  <si>
    <t>г. Чаусы, ул. Азарова, 7</t>
  </si>
  <si>
    <t>г. Чаусы, ул. Азарова, 9</t>
  </si>
  <si>
    <t>г. Чаусы, ул. Гагарина, 11</t>
  </si>
  <si>
    <t>г. Чаусы, ул. Гагарина, 14</t>
  </si>
  <si>
    <t>г. Чаусы, ул. Гагарина, 19</t>
  </si>
  <si>
    <t>г. Чаусы, ул. Гагарина, 5</t>
  </si>
  <si>
    <t>г. Чаусы, ул. Гагарина, 7</t>
  </si>
  <si>
    <t>г. Чаусы, ул. Гагарина, 9</t>
  </si>
  <si>
    <t>г. Чаусы, ул. Карасева, 1</t>
  </si>
  <si>
    <t>г. Чаусы, ул. Ленинская, 16</t>
  </si>
  <si>
    <t>г. Чаусы, ул. Пионерская, 14</t>
  </si>
  <si>
    <t>г. Чаусы, ул. Текстильщиков, 2</t>
  </si>
  <si>
    <t>г. Чаусы, ул. Текстильщиков, 4</t>
  </si>
  <si>
    <t>г. Чаусы, ул. Текстильщиков, 6</t>
  </si>
  <si>
    <t>дер. Барышевка, ул. Школьная, 57</t>
  </si>
  <si>
    <t>дер. Барышевка, ул. Школьная, 58</t>
  </si>
  <si>
    <t>дер. Дужевка, ул. Центральная, 35</t>
  </si>
  <si>
    <t>дер. Дужевка, ул. Центральная, 37</t>
  </si>
  <si>
    <t>Чериковский район</t>
  </si>
  <si>
    <t>аг. Веремейки, ул. Гузнякова, 10</t>
  </si>
  <si>
    <t>аг. Веремейки, ул. Южная, 17</t>
  </si>
  <si>
    <t>аг. Веремейки, ул. Южная, 18</t>
  </si>
  <si>
    <t>аг. Веремейки, ул. Южная, 2</t>
  </si>
  <si>
    <t>аг. Веремейки, ул. Южная, 28</t>
  </si>
  <si>
    <t>аг. Веремейки, ул. Южная, 6</t>
  </si>
  <si>
    <t>аг. Веремейки, ул. Южная, 7</t>
  </si>
  <si>
    <t>г. Чериков, ул. Калинина, 10</t>
  </si>
  <si>
    <t>г. Чериков, ул. Калинина, 11</t>
  </si>
  <si>
    <t>г. Чериков, ул. Калинина, 16</t>
  </si>
  <si>
    <t>г. Чериков, ул. Ленинская, 2</t>
  </si>
  <si>
    <t>г. Чериков, ул. Ленинская, 3</t>
  </si>
  <si>
    <t>г. Чериков, ул. Ленинская, 4</t>
  </si>
  <si>
    <t>г. Чериков, ул. Ленинская, 5</t>
  </si>
  <si>
    <t>г. Чериков, ул. Рокоссовского, 9</t>
  </si>
  <si>
    <t>г. Чериков, ул. Рокоссовского, 29а</t>
  </si>
  <si>
    <t>г. Чериков, ул. Рокоссовского, 73</t>
  </si>
  <si>
    <t>г. Чериков, ул. Рокоссовского, 77</t>
  </si>
  <si>
    <t>г. Чериков, ул. Калинина, 9а</t>
  </si>
  <si>
    <t>дер. Зори, ул. Мира, 1</t>
  </si>
  <si>
    <t>дер. Зори, ул. Мира, 7</t>
  </si>
  <si>
    <t>Шкловский район</t>
  </si>
  <si>
    <t>аг. Городец, ул. Молодежная, 15</t>
  </si>
  <si>
    <t>аг. Городище, ул. Центральная, 7</t>
  </si>
  <si>
    <t>аг. Городище, ул. Центральная, 8</t>
  </si>
  <si>
    <t>аг. Городище, ул. Центральная, 9</t>
  </si>
  <si>
    <t>г. Шклов, ул. 70 лет Великой Перамоги, 39</t>
  </si>
  <si>
    <t>г. Шклов, ул. 70 лет Великой Перамоги, 39а</t>
  </si>
  <si>
    <t>г. Шклов, ул. 70 лет Великой Перамоги, 41</t>
  </si>
  <si>
    <t>г. Шклов, ул. Ленинская, 19</t>
  </si>
  <si>
    <t>г. Шклов, ул. Ленинская, 45</t>
  </si>
  <si>
    <t>г. Шклов, ул. Ленинская, 78</t>
  </si>
  <si>
    <t>г. Шклов, ул. Льнозаводская, 15</t>
  </si>
  <si>
    <t>г. Шклов, ул. Молодежная, 1</t>
  </si>
  <si>
    <t>г. Шклов, ул. Молодежная, 4</t>
  </si>
  <si>
    <t>г. Шклов, ул. Первомайская, 58</t>
  </si>
  <si>
    <t>г. Шклов, ул. Почтовая, 28</t>
  </si>
  <si>
    <t>г. Шклов, ул. Пролетарская, 3</t>
  </si>
  <si>
    <t>г. Шклов, ул. Советская, 3</t>
  </si>
  <si>
    <t>г. Шклов, ул. Советская, 16</t>
  </si>
  <si>
    <t>г. Шклов, ул. Советская, 8</t>
  </si>
  <si>
    <t>г. Шклов, ул. Фабричная, 3</t>
  </si>
  <si>
    <t>г. Шклов, ул. Фабричная, 3а</t>
  </si>
  <si>
    <t>г. Шклов, ул. Шоссейная, 4</t>
  </si>
  <si>
    <t>г. Шклов, ул. Энтузиастов, 7</t>
  </si>
  <si>
    <t>г. Шклов, ул. Энтузиастов, 8б</t>
  </si>
  <si>
    <t>г. Шклов, ул. Энтузиастов, 8в</t>
  </si>
  <si>
    <t>дер. Уланово, ул. Речная, 2</t>
  </si>
  <si>
    <t>дер. Уланово, ул. Речная, 3</t>
  </si>
  <si>
    <t>ВСЕГО:</t>
  </si>
  <si>
    <t>г. Кировск, ул. Терешковой, 19д</t>
  </si>
  <si>
    <t>г. Мстиславль, ул. Кирова, 61</t>
  </si>
  <si>
    <t>г. Мстиславль, ул. Мстиславская, 4а</t>
  </si>
  <si>
    <t>ул. Ленинская, 45</t>
  </si>
  <si>
    <t>ул. 50 лет ВЛКСМ, 21</t>
  </si>
  <si>
    <t>г. Белыничи, ул. Калинина, 12</t>
  </si>
  <si>
    <t>г.п. Дрибин, ул. Ряснянская</t>
  </si>
  <si>
    <t>г. Климовичи, ул. 50 лет СССР, 4</t>
  </si>
  <si>
    <t>г. Климовичи, ул. 50 лет СССР, 2</t>
  </si>
  <si>
    <t>г. Костюковичи, ул. Зиньковича, 97</t>
  </si>
  <si>
    <t>г. Кричев, ул. Комcомольская, 7</t>
  </si>
  <si>
    <t>г. Круглое, ул. Суворова, 16</t>
  </si>
  <si>
    <t>г. Круглое, ул. Суворова, 19</t>
  </si>
  <si>
    <t>г. Круглое, ул. Могилевская, 26</t>
  </si>
  <si>
    <t>г. Мстиславль, ул. Ленина</t>
  </si>
  <si>
    <t>г. Осиповичи, ул. Сташкевича</t>
  </si>
  <si>
    <t>г. Славгород, ул. Калинина, 59в</t>
  </si>
  <si>
    <t>г. Славгород, ул. Калинина, 65</t>
  </si>
  <si>
    <t>аг. Горбовичи, ул. Школьная</t>
  </si>
  <si>
    <t>г. Чериков, ул. Рокоссовского, 75</t>
  </si>
  <si>
    <t>г. Чериков, ул. Рокоссовского, 79</t>
  </si>
  <si>
    <t>г. Шклов, городской парк</t>
  </si>
  <si>
    <t>г. Быхов, ул. Космонавтов, 16</t>
  </si>
  <si>
    <t>пр-д Звездный, 13</t>
  </si>
  <si>
    <t>удовл.</t>
  </si>
  <si>
    <t>капремонт 2023</t>
  </si>
  <si>
    <t>удовл</t>
  </si>
  <si>
    <t>фасад утеплен</t>
  </si>
  <si>
    <t>г.п. Хотимск, ул. Первомайская, 108</t>
  </si>
  <si>
    <t>кирпич</t>
  </si>
  <si>
    <t>кипич</t>
  </si>
  <si>
    <t xml:space="preserve"> удовл.</t>
  </si>
  <si>
    <t>капремонт 2020</t>
  </si>
  <si>
    <t>удовл. (выполнен 2022 г.)</t>
  </si>
  <si>
    <t>удовл. (выполнено 2023)</t>
  </si>
  <si>
    <t>дер. Н. Пашково, ул. Хроменкова, 7</t>
  </si>
  <si>
    <t>трансферты</t>
  </si>
  <si>
    <t>текущий</t>
  </si>
  <si>
    <t>кирпичный</t>
  </si>
  <si>
    <t>капремонт в 2023</t>
  </si>
  <si>
    <t>капремонт в 2021</t>
  </si>
  <si>
    <t>капремонт в 2018</t>
  </si>
  <si>
    <t>капремонт в 2020</t>
  </si>
  <si>
    <t>капремонт в 2023 (ПСД замена кровли не предусмотрена)</t>
  </si>
  <si>
    <t>удовл. (выполнен в 2022 г.)</t>
  </si>
  <si>
    <t>планируется выполнение капитального ремонта в 2024 году</t>
  </si>
  <si>
    <t>Ремонт пешеходных связей</t>
  </si>
  <si>
    <t>кирпичый</t>
  </si>
  <si>
    <t>капремонт в 2022</t>
  </si>
  <si>
    <t>капремонт в 2019</t>
  </si>
  <si>
    <t>дом введен в 2020</t>
  </si>
  <si>
    <t>планируется капремонт в 2024</t>
  </si>
  <si>
    <t>нет дорожек</t>
  </si>
  <si>
    <t>удовл. (капремонт в 2017)</t>
  </si>
  <si>
    <t>удовл. (капремонт 2017)</t>
  </si>
  <si>
    <t xml:space="preserve">удовл. </t>
  </si>
  <si>
    <t>планируется капитальный в 2024 году</t>
  </si>
  <si>
    <t>удовл.(выполнен в 2023)</t>
  </si>
  <si>
    <t>доп. финасирование</t>
  </si>
  <si>
    <t>г.п. Глуск, ул. Гагарина, 29</t>
  </si>
  <si>
    <t>аг. Восход, ул. Лесная, 9</t>
  </si>
  <si>
    <t>Ремонт проездов придомовых территорий</t>
  </si>
  <si>
    <t>Ремонт улично-дорожной сети</t>
  </si>
  <si>
    <t>г. Быхов, Мелиараторов, 10</t>
  </si>
  <si>
    <t>г. Быхов, Мелиараторов, 8</t>
  </si>
  <si>
    <t>г. Быхов, Мелиараторов, 16</t>
  </si>
  <si>
    <t>Спортивная площадка,
ед</t>
  </si>
  <si>
    <t>Детская игровая площадка,
 сумма</t>
  </si>
  <si>
    <t>Потребность,
кв. м</t>
  </si>
  <si>
    <t>Объем, 
кв. м</t>
  </si>
  <si>
    <t>Объем,
кв. м</t>
  </si>
  <si>
    <t>аг. Кадино, ул. Советская, 17</t>
  </si>
  <si>
    <t>аг. Кадино, ул. Советская, 19</t>
  </si>
  <si>
    <t>Вкючено в новое решение кровли</t>
  </si>
  <si>
    <t>Изменен объем в новом решении</t>
  </si>
  <si>
    <t>Изменена сумма в новом решении</t>
  </si>
  <si>
    <t>Изменен объем и сумма в новом решении</t>
  </si>
  <si>
    <t>Исключен из решения</t>
  </si>
  <si>
    <t>Искл</t>
  </si>
  <si>
    <t>пер. Мечникова 3-й, 16</t>
  </si>
  <si>
    <t>пр. Мира, 23б</t>
  </si>
  <si>
    <t>пр. Мира, 27</t>
  </si>
  <si>
    <t>пр. Пушкинский, 29а</t>
  </si>
  <si>
    <t>пр. Шмидта, 38</t>
  </si>
  <si>
    <t>пр. Шмидта, 68</t>
  </si>
  <si>
    <t>ул. 30 лет Победы, 28</t>
  </si>
  <si>
    <t>ул. 30 лет Победы, 30</t>
  </si>
  <si>
    <t>ул. Автомобильная, 6</t>
  </si>
  <si>
    <t>ул. Бурденко, 29</t>
  </si>
  <si>
    <t>ул. Гагарина, 32</t>
  </si>
  <si>
    <t>ул. Добролюбова, 5</t>
  </si>
  <si>
    <t>ул. Королева, 19</t>
  </si>
  <si>
    <t>ул. Королева, 6а</t>
  </si>
  <si>
    <t>ул. Краснозвездная, 40а</t>
  </si>
  <si>
    <t>ул. Краснозвездная, 54</t>
  </si>
  <si>
    <t>ул. Краснозвездная, 58</t>
  </si>
  <si>
    <t>ул. Крупской, 81а</t>
  </si>
  <si>
    <t>ул. Крупской, 51</t>
  </si>
  <si>
    <t>ул. Крупской, 87</t>
  </si>
  <si>
    <t>ул. Кутепова, 14</t>
  </si>
  <si>
    <t>ул. Менжинского, 22</t>
  </si>
  <si>
    <t>ул. Миколуцкого, 10</t>
  </si>
  <si>
    <t>ул. Миколуцкого, 8</t>
  </si>
  <si>
    <t>ул. Мовчанского, 55</t>
  </si>
  <si>
    <t>ул. Мовчанского, 57</t>
  </si>
  <si>
    <t xml:space="preserve">ул. Орловского, 30а </t>
  </si>
  <si>
    <t>ул. Островского, 4</t>
  </si>
  <si>
    <t>ул. Первомайская, 153</t>
  </si>
  <si>
    <t>ул. Первомайская, 31</t>
  </si>
  <si>
    <t>ул. Профсоюзная, 16а</t>
  </si>
  <si>
    <t>ул. Профсоюзная, 18</t>
  </si>
  <si>
    <t>ул. Профсоюзная, 21</t>
  </si>
  <si>
    <t>ул. Симонова, 61</t>
  </si>
  <si>
    <t>ул. Фатина, 6а</t>
  </si>
  <si>
    <t>ул. Фатина, 8</t>
  </si>
  <si>
    <t>ул. Франко, 6</t>
  </si>
  <si>
    <t>ул. Челюскинцев, 64б</t>
  </si>
  <si>
    <t>ОТКЛОНЕНИЕ</t>
  </si>
  <si>
    <t>Изменен объем и сумма дорожек</t>
  </si>
  <si>
    <t>г. Быхов, ул. Богдановича, 23</t>
  </si>
  <si>
    <t>г. Быхов, ул. Гришина, 17</t>
  </si>
  <si>
    <t>г.п. Глуск, ул. Кирова, 77</t>
  </si>
  <si>
    <t>дер. Балашевич, ул. Ленина, 119</t>
  </si>
  <si>
    <t>пос. Кировское, ул. Ленина, 2</t>
  </si>
  <si>
    <t>пос. Кировское, ул. Советская, 7</t>
  </si>
  <si>
    <t>аг. Заелица, ул. Центральная, 46</t>
  </si>
  <si>
    <t>площ</t>
  </si>
  <si>
    <t>аг. Маслаки, пер. Школьный, 2</t>
  </si>
  <si>
    <t>аг. Овсянка, ул. Школьная, 4</t>
  </si>
  <si>
    <t>г. Горки,  ул. Суворова, 6</t>
  </si>
  <si>
    <t>г. Горки,  ул. Суворова, 6А</t>
  </si>
  <si>
    <t>г. Горки,  ул. Калинина, 55</t>
  </si>
  <si>
    <t>г. Климовичи, пер. 50 лет СССР, 6</t>
  </si>
  <si>
    <t>аг. Ореховка, ул. Победы, 1</t>
  </si>
  <si>
    <t>аг. Ореховка, ул. Победы, 2</t>
  </si>
  <si>
    <t>г. Кличев, ул. Социалистическая, 9</t>
  </si>
  <si>
    <t>аг. Дмитриевка-2, ул. Молодежная, 4</t>
  </si>
  <si>
    <t>дер. Волконосово, ул. Центральная, 4</t>
  </si>
  <si>
    <t>г. Славгород, ул. Кирова, 83</t>
  </si>
  <si>
    <t>г. Шклов, ул. 70 лет Великой Перамоги, 33</t>
  </si>
  <si>
    <t>СРЕДНЯЯ СТОИМОСТЬ ЗА ЕД. ИЗМ., РУБ</t>
  </si>
  <si>
    <t>Детская игровая площадка</t>
  </si>
  <si>
    <t>Объем работ, ед</t>
  </si>
  <si>
    <t>Сумма, руб.</t>
  </si>
  <si>
    <t>Срок выполнения (месяц)</t>
  </si>
  <si>
    <t>Ремонт  проездов придомовых территорий</t>
  </si>
  <si>
    <t>г.Мстиславль, ул. Кирова, 57</t>
  </si>
  <si>
    <t>г.Мстиславль, ул. Кирова, 37А</t>
  </si>
  <si>
    <t>г.Мстиславль, ул. Кирова, 59</t>
  </si>
  <si>
    <t>г.Мстиславль, ул.Могилевская, 11</t>
  </si>
  <si>
    <t>Всего</t>
  </si>
  <si>
    <t>август</t>
  </si>
  <si>
    <t>июнь</t>
  </si>
  <si>
    <t>установлена в 2024 год</t>
  </si>
  <si>
    <t>выполнен ремонт в 2024 год</t>
  </si>
  <si>
    <t>План комплексного благоустройства по Мстиславскому району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</si>
</sst>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#,##0.000000"/>
    <numFmt numFmtId="167" formatCode="#,##0.00000000000"/>
  </numFmts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2" fillId="0" borderId="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5" fillId="2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quotePrefix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1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3"/>
  <sheetViews>
    <sheetView tabSelected="1"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.75" x14ac:dyDescent="0.25"/>
  <cols>
    <col min="1" max="1" width="32.28515625" customWidth="1"/>
    <col min="2" max="2" width="14" style="52" customWidth="1"/>
    <col min="3" max="3" width="8.5703125" style="81" customWidth="1"/>
    <col min="4" max="4" width="13.5703125" style="52" customWidth="1"/>
    <col min="5" max="5" width="14.5703125" style="52" bestFit="1" customWidth="1"/>
    <col min="6" max="6" width="13.5703125" style="74" bestFit="1" customWidth="1"/>
    <col min="7" max="8" width="12.85546875" style="52" bestFit="1" customWidth="1"/>
    <col min="9" max="9" width="13.5703125" style="74" bestFit="1" customWidth="1"/>
    <col min="10" max="10" width="13.28515625" bestFit="1" customWidth="1"/>
    <col min="11" max="11" width="13" style="76" customWidth="1"/>
    <col min="12" max="12" width="12.5703125" style="76" customWidth="1"/>
    <col min="13" max="13" width="12.42578125" customWidth="1"/>
    <col min="14" max="14" width="8.5703125" style="76" customWidth="1"/>
    <col min="15" max="15" width="13.5703125" style="81" bestFit="1" customWidth="1"/>
    <col min="16" max="16" width="19" style="76" bestFit="1" customWidth="1"/>
  </cols>
  <sheetData>
    <row r="1" spans="1:16" ht="15.75" customHeight="1" x14ac:dyDescent="0.25">
      <c r="A1" s="136" t="s">
        <v>1463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x14ac:dyDescent="0.25">
      <c r="A2" s="79"/>
      <c r="B2" s="78"/>
      <c r="C2" s="78"/>
      <c r="D2" s="78"/>
      <c r="E2" s="78"/>
      <c r="F2" s="78"/>
      <c r="G2" s="78"/>
      <c r="H2" s="78"/>
      <c r="I2" s="78"/>
      <c r="K2" s="78"/>
      <c r="L2" s="78"/>
      <c r="N2" s="78"/>
      <c r="O2" s="78"/>
      <c r="P2" s="78"/>
    </row>
    <row r="3" spans="1:16" ht="31.7" customHeight="1" x14ac:dyDescent="0.25">
      <c r="A3" s="103" t="s">
        <v>0</v>
      </c>
      <c r="B3" s="106" t="s">
        <v>1449</v>
      </c>
      <c r="C3" s="106"/>
      <c r="D3" s="106"/>
      <c r="E3" s="94" t="s">
        <v>1453</v>
      </c>
      <c r="F3" s="94"/>
      <c r="G3" s="94"/>
      <c r="H3" s="93" t="s">
        <v>1354</v>
      </c>
      <c r="I3" s="94"/>
      <c r="J3" s="94"/>
      <c r="K3" s="93" t="s">
        <v>2</v>
      </c>
      <c r="L3" s="94"/>
      <c r="M3" s="107"/>
      <c r="N3" s="93" t="s">
        <v>3</v>
      </c>
      <c r="O3" s="94"/>
      <c r="P3" s="94"/>
    </row>
    <row r="4" spans="1:16" ht="15.75" customHeight="1" x14ac:dyDescent="0.25">
      <c r="A4" s="104"/>
      <c r="B4" s="106"/>
      <c r="C4" s="106"/>
      <c r="D4" s="106"/>
      <c r="E4" s="96"/>
      <c r="F4" s="96"/>
      <c r="G4" s="96"/>
      <c r="H4" s="95"/>
      <c r="I4" s="96"/>
      <c r="J4" s="96"/>
      <c r="K4" s="95"/>
      <c r="L4" s="96"/>
      <c r="M4" s="108"/>
      <c r="N4" s="95"/>
      <c r="O4" s="96"/>
      <c r="P4" s="96"/>
    </row>
    <row r="5" spans="1:16" ht="47.25" customHeight="1" x14ac:dyDescent="0.25">
      <c r="A5" s="105"/>
      <c r="B5" s="75" t="s">
        <v>1450</v>
      </c>
      <c r="C5" s="80" t="s">
        <v>1451</v>
      </c>
      <c r="D5" s="75" t="s">
        <v>1452</v>
      </c>
      <c r="E5" s="80" t="s">
        <v>1450</v>
      </c>
      <c r="F5" s="80" t="s">
        <v>1451</v>
      </c>
      <c r="G5" s="80" t="s">
        <v>1452</v>
      </c>
      <c r="H5" s="80" t="s">
        <v>1450</v>
      </c>
      <c r="I5" s="80" t="s">
        <v>1451</v>
      </c>
      <c r="J5" s="80" t="s">
        <v>1452</v>
      </c>
      <c r="K5" s="80" t="s">
        <v>1450</v>
      </c>
      <c r="L5" s="80" t="s">
        <v>1451</v>
      </c>
      <c r="M5" s="80" t="s">
        <v>1452</v>
      </c>
      <c r="N5" s="80" t="s">
        <v>1450</v>
      </c>
      <c r="O5" s="80" t="s">
        <v>1451</v>
      </c>
      <c r="P5" s="80" t="s">
        <v>1452</v>
      </c>
    </row>
    <row r="6" spans="1:16" x14ac:dyDescent="0.25">
      <c r="A6" s="87" t="s">
        <v>1454</v>
      </c>
      <c r="B6" s="97" t="s">
        <v>1461</v>
      </c>
      <c r="C6" s="98"/>
      <c r="D6" s="99"/>
      <c r="E6" s="84">
        <v>1250</v>
      </c>
      <c r="F6" s="85">
        <v>45599</v>
      </c>
      <c r="G6" s="85" t="s">
        <v>1459</v>
      </c>
      <c r="H6" s="100" t="s">
        <v>1462</v>
      </c>
      <c r="I6" s="101"/>
      <c r="J6" s="102"/>
      <c r="K6" s="84"/>
      <c r="L6" s="86"/>
      <c r="M6" s="86"/>
      <c r="N6" s="85"/>
      <c r="O6" s="85"/>
      <c r="P6" s="85"/>
    </row>
    <row r="7" spans="1:16" x14ac:dyDescent="0.25">
      <c r="A7" s="82" t="s">
        <v>1455</v>
      </c>
      <c r="B7" s="82"/>
      <c r="C7" s="82"/>
      <c r="D7" s="82"/>
      <c r="E7" s="82"/>
      <c r="F7" s="82"/>
      <c r="G7" s="82"/>
      <c r="H7" s="100" t="s">
        <v>1462</v>
      </c>
      <c r="I7" s="101"/>
      <c r="J7" s="102"/>
      <c r="K7" s="88">
        <v>50</v>
      </c>
      <c r="L7" s="88">
        <v>2258</v>
      </c>
      <c r="M7" s="85" t="s">
        <v>1460</v>
      </c>
      <c r="N7" s="84"/>
      <c r="O7" s="84"/>
      <c r="P7" s="85"/>
    </row>
    <row r="8" spans="1:16" x14ac:dyDescent="0.25">
      <c r="A8" s="82" t="s">
        <v>1456</v>
      </c>
      <c r="B8" s="82"/>
      <c r="C8" s="82"/>
      <c r="D8" s="82"/>
      <c r="E8" s="82"/>
      <c r="F8" s="82"/>
      <c r="G8" s="82"/>
      <c r="H8" s="82"/>
      <c r="I8" s="82"/>
      <c r="J8" s="82"/>
      <c r="K8" s="88">
        <v>81</v>
      </c>
      <c r="L8" s="88">
        <v>3656</v>
      </c>
      <c r="M8" s="85" t="s">
        <v>1460</v>
      </c>
      <c r="N8" s="84"/>
      <c r="O8" s="84"/>
      <c r="P8" s="85"/>
    </row>
    <row r="9" spans="1:16" ht="31.5" x14ac:dyDescent="0.25">
      <c r="A9" s="83" t="s">
        <v>1457</v>
      </c>
      <c r="E9" s="84"/>
      <c r="F9" s="85"/>
      <c r="G9" s="85"/>
      <c r="H9" s="84"/>
      <c r="I9" s="85"/>
      <c r="J9" s="85"/>
      <c r="K9" s="84"/>
      <c r="L9" s="85"/>
      <c r="M9" s="85"/>
      <c r="N9" s="85">
        <v>176</v>
      </c>
      <c r="O9" s="85">
        <v>7920</v>
      </c>
      <c r="P9" s="85" t="s">
        <v>1459</v>
      </c>
    </row>
    <row r="10" spans="1:16" x14ac:dyDescent="0.25">
      <c r="A10" s="83"/>
      <c r="B10" s="81"/>
      <c r="D10" s="81"/>
      <c r="E10" s="84"/>
      <c r="F10" s="85"/>
      <c r="G10" s="85"/>
      <c r="H10" s="84"/>
      <c r="I10" s="85"/>
      <c r="J10" s="85"/>
      <c r="K10" s="84"/>
      <c r="L10" s="85"/>
      <c r="M10" s="85"/>
      <c r="N10" s="85"/>
      <c r="O10" s="85"/>
      <c r="P10" s="85"/>
    </row>
    <row r="11" spans="1:16" x14ac:dyDescent="0.25">
      <c r="A11" s="89" t="s">
        <v>1458</v>
      </c>
      <c r="B11" s="90"/>
      <c r="C11" s="90"/>
      <c r="D11" s="90"/>
      <c r="E11" s="91">
        <f>SUM(E6:E10)</f>
        <v>1250</v>
      </c>
      <c r="F11" s="91">
        <f>SUM(F6:F10)</f>
        <v>45599</v>
      </c>
      <c r="G11" s="91"/>
      <c r="H11" s="92"/>
      <c r="I11" s="91"/>
      <c r="J11" s="91"/>
      <c r="K11" s="91">
        <f>SUM(K7:K10)</f>
        <v>131</v>
      </c>
      <c r="L11" s="91">
        <f t="shared" ref="L11:O11" si="0">SUM(L7:L10)</f>
        <v>5914</v>
      </c>
      <c r="M11" s="91"/>
      <c r="N11" s="91">
        <f t="shared" si="0"/>
        <v>176</v>
      </c>
      <c r="O11" s="91">
        <f t="shared" si="0"/>
        <v>7920</v>
      </c>
      <c r="P11" s="91"/>
    </row>
    <row r="12" spans="1:16" ht="15" x14ac:dyDescent="0.25">
      <c r="B12"/>
      <c r="C12"/>
      <c r="D12"/>
      <c r="E12"/>
      <c r="F12"/>
      <c r="G12"/>
      <c r="H12"/>
      <c r="I12"/>
      <c r="J12" s="73">
        <f t="shared" ref="J12:J75" si="1">SUM(B12:I12)</f>
        <v>0</v>
      </c>
      <c r="K12"/>
      <c r="L12"/>
      <c r="M12" s="73"/>
      <c r="N12"/>
      <c r="O12"/>
      <c r="P12"/>
    </row>
    <row r="13" spans="1:16" ht="15" x14ac:dyDescent="0.25">
      <c r="B13"/>
      <c r="C13"/>
      <c r="D13"/>
      <c r="E13"/>
      <c r="F13"/>
      <c r="G13"/>
      <c r="H13"/>
      <c r="I13"/>
      <c r="J13" s="73">
        <f t="shared" si="1"/>
        <v>0</v>
      </c>
      <c r="K13"/>
      <c r="L13"/>
      <c r="M13" s="73"/>
      <c r="N13"/>
      <c r="O13"/>
      <c r="P13"/>
    </row>
    <row r="14" spans="1:16" ht="15" x14ac:dyDescent="0.25">
      <c r="B14"/>
      <c r="C14"/>
      <c r="D14"/>
      <c r="E14"/>
      <c r="F14"/>
      <c r="G14"/>
      <c r="H14"/>
      <c r="I14"/>
      <c r="J14" s="73">
        <f t="shared" si="1"/>
        <v>0</v>
      </c>
      <c r="K14"/>
      <c r="L14"/>
      <c r="M14" s="73"/>
      <c r="N14"/>
      <c r="O14"/>
      <c r="P14"/>
    </row>
    <row r="15" spans="1:16" ht="15" x14ac:dyDescent="0.25">
      <c r="B15"/>
      <c r="C15"/>
      <c r="D15"/>
      <c r="E15"/>
      <c r="F15"/>
      <c r="G15"/>
      <c r="H15"/>
      <c r="I15"/>
      <c r="J15" s="73">
        <f t="shared" si="1"/>
        <v>0</v>
      </c>
      <c r="K15"/>
      <c r="L15"/>
      <c r="M15" s="73"/>
      <c r="N15"/>
      <c r="O15"/>
      <c r="P15"/>
    </row>
    <row r="16" spans="1:16" ht="15" x14ac:dyDescent="0.25">
      <c r="B16"/>
      <c r="C16"/>
      <c r="D16"/>
      <c r="E16"/>
      <c r="F16"/>
      <c r="G16"/>
      <c r="H16"/>
      <c r="I16"/>
      <c r="J16" s="73">
        <f t="shared" si="1"/>
        <v>0</v>
      </c>
      <c r="K16"/>
      <c r="L16"/>
      <c r="M16" s="73"/>
      <c r="N16"/>
      <c r="O16"/>
      <c r="P16"/>
    </row>
    <row r="17" spans="2:16" ht="15" x14ac:dyDescent="0.25">
      <c r="B17"/>
      <c r="C17"/>
      <c r="D17"/>
      <c r="E17"/>
      <c r="F17"/>
      <c r="G17"/>
      <c r="H17"/>
      <c r="I17"/>
      <c r="J17" s="73">
        <f t="shared" si="1"/>
        <v>0</v>
      </c>
      <c r="K17"/>
      <c r="L17"/>
      <c r="M17" s="73"/>
      <c r="N17"/>
      <c r="O17"/>
      <c r="P17"/>
    </row>
    <row r="18" spans="2:16" ht="15" x14ac:dyDescent="0.25">
      <c r="B18"/>
      <c r="C18"/>
      <c r="D18"/>
      <c r="E18"/>
      <c r="F18"/>
      <c r="G18"/>
      <c r="H18"/>
      <c r="I18"/>
      <c r="J18" s="73">
        <f t="shared" si="1"/>
        <v>0</v>
      </c>
      <c r="K18"/>
      <c r="L18"/>
      <c r="M18" s="73"/>
      <c r="N18"/>
      <c r="O18"/>
      <c r="P18"/>
    </row>
    <row r="19" spans="2:16" ht="15" x14ac:dyDescent="0.25">
      <c r="B19"/>
      <c r="C19"/>
      <c r="D19"/>
      <c r="E19"/>
      <c r="F19"/>
      <c r="G19"/>
      <c r="H19"/>
      <c r="I19"/>
      <c r="J19" s="73">
        <f t="shared" si="1"/>
        <v>0</v>
      </c>
      <c r="K19"/>
      <c r="L19"/>
      <c r="M19" s="73"/>
      <c r="N19"/>
      <c r="O19"/>
      <c r="P19"/>
    </row>
    <row r="20" spans="2:16" ht="15" x14ac:dyDescent="0.25">
      <c r="B20"/>
      <c r="C20"/>
      <c r="D20"/>
      <c r="E20"/>
      <c r="F20"/>
      <c r="G20"/>
      <c r="H20"/>
      <c r="I20"/>
      <c r="J20" s="73">
        <f t="shared" si="1"/>
        <v>0</v>
      </c>
      <c r="K20"/>
      <c r="L20"/>
      <c r="M20" s="73"/>
      <c r="N20"/>
      <c r="O20"/>
      <c r="P20"/>
    </row>
    <row r="21" spans="2:16" ht="15" x14ac:dyDescent="0.25">
      <c r="B21"/>
      <c r="C21"/>
      <c r="D21"/>
      <c r="E21"/>
      <c r="F21"/>
      <c r="G21"/>
      <c r="H21"/>
      <c r="I21"/>
      <c r="J21" s="73">
        <f t="shared" si="1"/>
        <v>0</v>
      </c>
      <c r="K21"/>
      <c r="L21"/>
      <c r="M21" s="73"/>
      <c r="N21"/>
      <c r="O21"/>
      <c r="P21"/>
    </row>
    <row r="22" spans="2:16" ht="15" x14ac:dyDescent="0.25">
      <c r="B22"/>
      <c r="C22"/>
      <c r="D22"/>
      <c r="E22"/>
      <c r="F22"/>
      <c r="G22"/>
      <c r="H22"/>
      <c r="I22"/>
      <c r="J22" s="73">
        <f t="shared" si="1"/>
        <v>0</v>
      </c>
      <c r="K22"/>
      <c r="L22"/>
      <c r="M22" s="73"/>
      <c r="N22"/>
      <c r="O22"/>
      <c r="P22"/>
    </row>
    <row r="23" spans="2:16" ht="15" x14ac:dyDescent="0.25">
      <c r="B23"/>
      <c r="C23"/>
      <c r="D23"/>
      <c r="E23"/>
      <c r="F23"/>
      <c r="G23"/>
      <c r="H23"/>
      <c r="I23"/>
      <c r="J23" s="73">
        <f t="shared" si="1"/>
        <v>0</v>
      </c>
      <c r="K23"/>
      <c r="L23"/>
      <c r="M23" s="73"/>
      <c r="N23"/>
      <c r="O23"/>
      <c r="P23"/>
    </row>
    <row r="24" spans="2:16" ht="15" x14ac:dyDescent="0.25">
      <c r="B24"/>
      <c r="C24"/>
      <c r="D24"/>
      <c r="E24"/>
      <c r="F24"/>
      <c r="G24"/>
      <c r="H24"/>
      <c r="I24"/>
      <c r="J24" s="73">
        <f t="shared" si="1"/>
        <v>0</v>
      </c>
      <c r="K24"/>
      <c r="L24"/>
      <c r="M24" s="73"/>
      <c r="N24"/>
      <c r="O24"/>
      <c r="P24"/>
    </row>
    <row r="25" spans="2:16" ht="15" x14ac:dyDescent="0.25">
      <c r="B25"/>
      <c r="C25"/>
      <c r="D25"/>
      <c r="E25"/>
      <c r="F25"/>
      <c r="G25"/>
      <c r="H25"/>
      <c r="I25"/>
      <c r="J25" s="73">
        <f t="shared" si="1"/>
        <v>0</v>
      </c>
      <c r="K25"/>
      <c r="L25"/>
      <c r="M25" s="73"/>
      <c r="N25"/>
      <c r="O25"/>
      <c r="P25"/>
    </row>
    <row r="26" spans="2:16" ht="15" x14ac:dyDescent="0.25">
      <c r="B26"/>
      <c r="C26"/>
      <c r="D26"/>
      <c r="E26"/>
      <c r="F26"/>
      <c r="G26"/>
      <c r="H26"/>
      <c r="I26"/>
      <c r="J26" s="73">
        <f t="shared" si="1"/>
        <v>0</v>
      </c>
      <c r="K26"/>
      <c r="L26"/>
      <c r="M26" s="73"/>
      <c r="N26"/>
      <c r="O26"/>
      <c r="P26"/>
    </row>
    <row r="27" spans="2:16" ht="15" x14ac:dyDescent="0.25">
      <c r="B27"/>
      <c r="C27"/>
      <c r="D27"/>
      <c r="E27"/>
      <c r="F27"/>
      <c r="G27"/>
      <c r="H27"/>
      <c r="I27"/>
      <c r="J27" s="73">
        <f t="shared" si="1"/>
        <v>0</v>
      </c>
      <c r="K27"/>
      <c r="L27"/>
      <c r="M27" s="73"/>
      <c r="N27"/>
      <c r="O27"/>
      <c r="P27"/>
    </row>
    <row r="28" spans="2:16" ht="15" x14ac:dyDescent="0.25">
      <c r="B28"/>
      <c r="C28"/>
      <c r="D28"/>
      <c r="E28"/>
      <c r="F28"/>
      <c r="G28"/>
      <c r="H28"/>
      <c r="I28"/>
      <c r="J28" s="73">
        <f t="shared" si="1"/>
        <v>0</v>
      </c>
      <c r="K28"/>
      <c r="L28"/>
      <c r="M28" s="73"/>
      <c r="N28"/>
      <c r="O28"/>
      <c r="P28"/>
    </row>
    <row r="29" spans="2:16" ht="15" x14ac:dyDescent="0.25">
      <c r="B29"/>
      <c r="C29"/>
      <c r="D29"/>
      <c r="E29"/>
      <c r="F29"/>
      <c r="G29"/>
      <c r="H29"/>
      <c r="I29"/>
      <c r="J29" s="73">
        <f t="shared" si="1"/>
        <v>0</v>
      </c>
      <c r="K29"/>
      <c r="L29"/>
      <c r="M29" s="73"/>
      <c r="N29"/>
      <c r="O29"/>
      <c r="P29"/>
    </row>
    <row r="30" spans="2:16" ht="15" x14ac:dyDescent="0.25">
      <c r="B30"/>
      <c r="C30"/>
      <c r="D30"/>
      <c r="E30"/>
      <c r="F30"/>
      <c r="G30"/>
      <c r="H30"/>
      <c r="I30"/>
      <c r="J30" s="73">
        <f t="shared" si="1"/>
        <v>0</v>
      </c>
      <c r="K30"/>
      <c r="L30"/>
      <c r="M30" s="73"/>
      <c r="N30"/>
      <c r="O30"/>
      <c r="P30"/>
    </row>
    <row r="31" spans="2:16" ht="15" x14ac:dyDescent="0.25">
      <c r="B31"/>
      <c r="C31"/>
      <c r="D31"/>
      <c r="E31"/>
      <c r="F31"/>
      <c r="G31"/>
      <c r="H31"/>
      <c r="I31"/>
      <c r="J31" s="73">
        <f t="shared" si="1"/>
        <v>0</v>
      </c>
      <c r="K31"/>
      <c r="L31"/>
      <c r="M31" s="73"/>
      <c r="N31"/>
      <c r="O31"/>
      <c r="P31"/>
    </row>
    <row r="32" spans="2:16" ht="15" x14ac:dyDescent="0.25">
      <c r="B32"/>
      <c r="C32"/>
      <c r="D32"/>
      <c r="E32"/>
      <c r="F32"/>
      <c r="G32"/>
      <c r="H32"/>
      <c r="I32"/>
      <c r="J32" s="73">
        <f t="shared" si="1"/>
        <v>0</v>
      </c>
      <c r="K32"/>
      <c r="L32"/>
      <c r="M32" s="73"/>
      <c r="N32"/>
      <c r="O32"/>
      <c r="P32"/>
    </row>
    <row r="33" spans="2:16" ht="15" x14ac:dyDescent="0.25">
      <c r="B33"/>
      <c r="C33"/>
      <c r="D33"/>
      <c r="E33"/>
      <c r="F33"/>
      <c r="G33"/>
      <c r="H33"/>
      <c r="I33"/>
      <c r="J33" s="73">
        <f t="shared" si="1"/>
        <v>0</v>
      </c>
      <c r="K33"/>
      <c r="L33"/>
      <c r="M33" s="73"/>
      <c r="N33"/>
      <c r="O33"/>
      <c r="P33"/>
    </row>
    <row r="34" spans="2:16" ht="15" x14ac:dyDescent="0.25">
      <c r="B34"/>
      <c r="C34"/>
      <c r="D34"/>
      <c r="E34"/>
      <c r="F34"/>
      <c r="G34"/>
      <c r="H34"/>
      <c r="I34"/>
      <c r="J34" s="73">
        <f t="shared" si="1"/>
        <v>0</v>
      </c>
      <c r="K34"/>
      <c r="L34"/>
      <c r="M34" s="73"/>
      <c r="N34"/>
      <c r="O34"/>
      <c r="P34"/>
    </row>
    <row r="35" spans="2:16" ht="15" x14ac:dyDescent="0.25">
      <c r="B35"/>
      <c r="C35"/>
      <c r="D35"/>
      <c r="E35"/>
      <c r="F35"/>
      <c r="G35"/>
      <c r="H35"/>
      <c r="I35"/>
      <c r="J35" s="73">
        <f t="shared" si="1"/>
        <v>0</v>
      </c>
      <c r="K35"/>
      <c r="L35"/>
      <c r="M35" s="73"/>
      <c r="N35"/>
      <c r="O35"/>
      <c r="P35"/>
    </row>
    <row r="36" spans="2:16" ht="15" x14ac:dyDescent="0.25">
      <c r="B36"/>
      <c r="C36"/>
      <c r="D36"/>
      <c r="E36"/>
      <c r="F36"/>
      <c r="G36"/>
      <c r="H36"/>
      <c r="I36"/>
      <c r="J36" s="73">
        <f t="shared" si="1"/>
        <v>0</v>
      </c>
      <c r="K36"/>
      <c r="L36"/>
      <c r="M36" s="73"/>
      <c r="N36"/>
      <c r="O36"/>
      <c r="P36"/>
    </row>
    <row r="37" spans="2:16" ht="15" x14ac:dyDescent="0.25">
      <c r="B37"/>
      <c r="C37"/>
      <c r="D37"/>
      <c r="E37"/>
      <c r="F37"/>
      <c r="G37"/>
      <c r="H37"/>
      <c r="I37"/>
      <c r="J37" s="73">
        <f t="shared" si="1"/>
        <v>0</v>
      </c>
      <c r="K37"/>
      <c r="L37"/>
      <c r="M37" s="73"/>
      <c r="N37"/>
      <c r="O37"/>
      <c r="P37"/>
    </row>
    <row r="38" spans="2:16" ht="15" x14ac:dyDescent="0.25">
      <c r="B38"/>
      <c r="C38"/>
      <c r="D38"/>
      <c r="E38"/>
      <c r="F38"/>
      <c r="G38"/>
      <c r="H38"/>
      <c r="I38"/>
      <c r="J38" s="73">
        <f t="shared" si="1"/>
        <v>0</v>
      </c>
      <c r="K38"/>
      <c r="L38"/>
      <c r="M38" s="73"/>
      <c r="N38"/>
      <c r="O38"/>
      <c r="P38"/>
    </row>
    <row r="39" spans="2:16" ht="15" x14ac:dyDescent="0.25">
      <c r="B39"/>
      <c r="C39"/>
      <c r="D39"/>
      <c r="E39"/>
      <c r="F39"/>
      <c r="G39"/>
      <c r="H39"/>
      <c r="I39"/>
      <c r="J39" s="73">
        <f t="shared" si="1"/>
        <v>0</v>
      </c>
      <c r="K39"/>
      <c r="L39"/>
      <c r="M39" s="73"/>
      <c r="N39"/>
      <c r="O39"/>
      <c r="P39"/>
    </row>
    <row r="40" spans="2:16" ht="15" x14ac:dyDescent="0.25">
      <c r="B40"/>
      <c r="C40"/>
      <c r="D40"/>
      <c r="E40"/>
      <c r="F40"/>
      <c r="G40"/>
      <c r="H40"/>
      <c r="I40"/>
      <c r="J40" s="73">
        <f t="shared" si="1"/>
        <v>0</v>
      </c>
      <c r="K40"/>
      <c r="L40"/>
      <c r="M40" s="73"/>
      <c r="N40"/>
      <c r="O40"/>
      <c r="P40"/>
    </row>
    <row r="41" spans="2:16" ht="15" x14ac:dyDescent="0.25">
      <c r="B41"/>
      <c r="C41"/>
      <c r="D41"/>
      <c r="E41"/>
      <c r="F41"/>
      <c r="G41"/>
      <c r="H41"/>
      <c r="I41"/>
      <c r="J41" s="73">
        <f t="shared" si="1"/>
        <v>0</v>
      </c>
      <c r="K41"/>
      <c r="L41"/>
      <c r="M41" s="73"/>
      <c r="N41"/>
      <c r="O41"/>
      <c r="P41"/>
    </row>
    <row r="42" spans="2:16" ht="15" x14ac:dyDescent="0.25">
      <c r="B42"/>
      <c r="C42"/>
      <c r="D42"/>
      <c r="E42"/>
      <c r="F42"/>
      <c r="G42"/>
      <c r="H42"/>
      <c r="I42"/>
      <c r="J42" s="73">
        <f t="shared" si="1"/>
        <v>0</v>
      </c>
      <c r="K42"/>
      <c r="L42"/>
      <c r="M42" s="73"/>
      <c r="N42"/>
      <c r="O42"/>
      <c r="P42"/>
    </row>
    <row r="43" spans="2:16" ht="15" x14ac:dyDescent="0.25">
      <c r="B43"/>
      <c r="C43"/>
      <c r="D43"/>
      <c r="E43"/>
      <c r="F43"/>
      <c r="G43"/>
      <c r="H43"/>
      <c r="I43"/>
      <c r="J43" s="73">
        <f t="shared" si="1"/>
        <v>0</v>
      </c>
      <c r="K43"/>
      <c r="L43"/>
      <c r="M43" s="73"/>
      <c r="N43"/>
      <c r="O43"/>
      <c r="P43"/>
    </row>
    <row r="44" spans="2:16" ht="15" x14ac:dyDescent="0.25">
      <c r="B44"/>
      <c r="C44"/>
      <c r="D44"/>
      <c r="E44"/>
      <c r="F44"/>
      <c r="G44"/>
      <c r="H44"/>
      <c r="I44"/>
      <c r="J44" s="73">
        <f t="shared" si="1"/>
        <v>0</v>
      </c>
      <c r="K44"/>
      <c r="L44"/>
      <c r="M44" s="73"/>
      <c r="N44"/>
      <c r="O44"/>
      <c r="P44"/>
    </row>
    <row r="45" spans="2:16" ht="15" x14ac:dyDescent="0.25">
      <c r="B45"/>
      <c r="C45"/>
      <c r="D45"/>
      <c r="E45"/>
      <c r="F45"/>
      <c r="G45"/>
      <c r="H45"/>
      <c r="I45"/>
      <c r="J45" s="73">
        <f t="shared" si="1"/>
        <v>0</v>
      </c>
      <c r="K45"/>
      <c r="L45"/>
      <c r="M45" s="73"/>
      <c r="N45"/>
      <c r="O45"/>
      <c r="P45"/>
    </row>
    <row r="46" spans="2:16" ht="15" x14ac:dyDescent="0.25">
      <c r="B46"/>
      <c r="C46"/>
      <c r="D46"/>
      <c r="E46"/>
      <c r="F46"/>
      <c r="G46"/>
      <c r="H46"/>
      <c r="I46"/>
      <c r="J46" s="73">
        <f t="shared" si="1"/>
        <v>0</v>
      </c>
      <c r="K46"/>
      <c r="L46"/>
      <c r="M46" s="73"/>
      <c r="N46"/>
      <c r="O46"/>
      <c r="P46"/>
    </row>
    <row r="47" spans="2:16" ht="15" x14ac:dyDescent="0.25">
      <c r="B47"/>
      <c r="C47"/>
      <c r="D47"/>
      <c r="E47"/>
      <c r="F47"/>
      <c r="G47"/>
      <c r="H47"/>
      <c r="I47"/>
      <c r="J47" s="73">
        <f t="shared" si="1"/>
        <v>0</v>
      </c>
      <c r="K47"/>
      <c r="L47"/>
      <c r="M47" s="73"/>
      <c r="N47"/>
      <c r="O47"/>
      <c r="P47"/>
    </row>
    <row r="48" spans="2:16" ht="15" x14ac:dyDescent="0.25">
      <c r="B48"/>
      <c r="C48"/>
      <c r="D48"/>
      <c r="E48"/>
      <c r="F48"/>
      <c r="G48"/>
      <c r="H48"/>
      <c r="I48"/>
      <c r="J48" s="73">
        <f t="shared" si="1"/>
        <v>0</v>
      </c>
      <c r="K48"/>
      <c r="L48"/>
      <c r="M48" s="73"/>
      <c r="N48"/>
      <c r="O48"/>
      <c r="P48"/>
    </row>
    <row r="49" spans="2:16" ht="15" x14ac:dyDescent="0.25">
      <c r="B49"/>
      <c r="C49"/>
      <c r="D49"/>
      <c r="E49"/>
      <c r="F49"/>
      <c r="G49"/>
      <c r="H49"/>
      <c r="I49"/>
      <c r="J49" s="73">
        <f t="shared" si="1"/>
        <v>0</v>
      </c>
      <c r="K49"/>
      <c r="L49"/>
      <c r="M49" s="73"/>
      <c r="N49"/>
      <c r="O49"/>
      <c r="P49"/>
    </row>
    <row r="50" spans="2:16" ht="15" x14ac:dyDescent="0.25">
      <c r="B50"/>
      <c r="C50"/>
      <c r="D50"/>
      <c r="E50"/>
      <c r="F50"/>
      <c r="G50"/>
      <c r="H50"/>
      <c r="I50"/>
      <c r="J50" s="73">
        <f t="shared" si="1"/>
        <v>0</v>
      </c>
      <c r="K50"/>
      <c r="L50"/>
      <c r="M50" s="73"/>
      <c r="N50"/>
      <c r="O50"/>
      <c r="P50"/>
    </row>
    <row r="51" spans="2:16" ht="15" x14ac:dyDescent="0.25">
      <c r="B51"/>
      <c r="C51"/>
      <c r="D51"/>
      <c r="E51"/>
      <c r="F51"/>
      <c r="G51"/>
      <c r="H51"/>
      <c r="I51"/>
      <c r="J51" s="73">
        <f t="shared" si="1"/>
        <v>0</v>
      </c>
      <c r="K51"/>
      <c r="L51"/>
      <c r="M51" s="73"/>
      <c r="N51"/>
      <c r="O51"/>
      <c r="P51"/>
    </row>
    <row r="52" spans="2:16" ht="15" x14ac:dyDescent="0.25">
      <c r="B52"/>
      <c r="C52"/>
      <c r="D52"/>
      <c r="E52"/>
      <c r="F52"/>
      <c r="G52"/>
      <c r="H52"/>
      <c r="I52"/>
      <c r="J52" s="73">
        <f t="shared" si="1"/>
        <v>0</v>
      </c>
      <c r="K52"/>
      <c r="L52"/>
      <c r="M52" s="73"/>
      <c r="N52"/>
      <c r="O52"/>
      <c r="P52"/>
    </row>
    <row r="53" spans="2:16" ht="15" x14ac:dyDescent="0.25">
      <c r="B53"/>
      <c r="C53"/>
      <c r="D53"/>
      <c r="E53"/>
      <c r="F53"/>
      <c r="G53"/>
      <c r="H53"/>
      <c r="I53"/>
      <c r="J53" s="73">
        <f t="shared" si="1"/>
        <v>0</v>
      </c>
      <c r="K53"/>
      <c r="L53"/>
      <c r="M53" s="73"/>
      <c r="N53"/>
      <c r="O53"/>
      <c r="P53"/>
    </row>
    <row r="54" spans="2:16" ht="15" x14ac:dyDescent="0.25">
      <c r="B54"/>
      <c r="C54"/>
      <c r="D54"/>
      <c r="E54"/>
      <c r="F54"/>
      <c r="G54"/>
      <c r="H54"/>
      <c r="I54"/>
      <c r="J54" s="73">
        <f t="shared" si="1"/>
        <v>0</v>
      </c>
      <c r="K54"/>
      <c r="L54"/>
      <c r="M54" s="73"/>
      <c r="N54"/>
      <c r="O54"/>
      <c r="P54"/>
    </row>
    <row r="55" spans="2:16" ht="15" x14ac:dyDescent="0.25">
      <c r="B55"/>
      <c r="C55"/>
      <c r="D55"/>
      <c r="E55"/>
      <c r="F55"/>
      <c r="G55"/>
      <c r="H55"/>
      <c r="I55"/>
      <c r="J55" s="73">
        <f t="shared" si="1"/>
        <v>0</v>
      </c>
      <c r="K55"/>
      <c r="L55"/>
      <c r="M55" s="73"/>
      <c r="N55"/>
      <c r="O55"/>
      <c r="P55"/>
    </row>
    <row r="56" spans="2:16" ht="15" x14ac:dyDescent="0.25">
      <c r="B56"/>
      <c r="C56"/>
      <c r="D56"/>
      <c r="E56"/>
      <c r="F56"/>
      <c r="G56"/>
      <c r="H56"/>
      <c r="I56"/>
      <c r="J56" s="73">
        <f t="shared" si="1"/>
        <v>0</v>
      </c>
      <c r="K56"/>
      <c r="L56"/>
      <c r="M56" s="73"/>
      <c r="N56"/>
      <c r="O56"/>
      <c r="P56"/>
    </row>
    <row r="57" spans="2:16" ht="15" x14ac:dyDescent="0.25">
      <c r="B57"/>
      <c r="C57"/>
      <c r="D57"/>
      <c r="E57"/>
      <c r="F57"/>
      <c r="G57"/>
      <c r="H57"/>
      <c r="I57"/>
      <c r="J57" s="73">
        <f t="shared" si="1"/>
        <v>0</v>
      </c>
      <c r="K57"/>
      <c r="L57"/>
      <c r="M57" s="73"/>
      <c r="N57"/>
      <c r="O57"/>
      <c r="P57"/>
    </row>
    <row r="58" spans="2:16" ht="15" x14ac:dyDescent="0.25">
      <c r="B58"/>
      <c r="C58"/>
      <c r="D58"/>
      <c r="E58"/>
      <c r="F58"/>
      <c r="G58"/>
      <c r="H58"/>
      <c r="I58"/>
      <c r="J58" s="73">
        <f t="shared" si="1"/>
        <v>0</v>
      </c>
      <c r="K58"/>
      <c r="L58"/>
      <c r="M58" s="73"/>
      <c r="N58"/>
      <c r="O58"/>
      <c r="P58"/>
    </row>
    <row r="59" spans="2:16" ht="15" x14ac:dyDescent="0.25">
      <c r="B59"/>
      <c r="C59"/>
      <c r="D59"/>
      <c r="E59"/>
      <c r="F59"/>
      <c r="G59"/>
      <c r="H59"/>
      <c r="I59"/>
      <c r="J59" s="73">
        <f t="shared" si="1"/>
        <v>0</v>
      </c>
      <c r="K59"/>
      <c r="L59"/>
      <c r="M59" s="73"/>
      <c r="N59"/>
      <c r="O59"/>
      <c r="P59"/>
    </row>
    <row r="60" spans="2:16" ht="15" x14ac:dyDescent="0.25">
      <c r="B60"/>
      <c r="C60"/>
      <c r="D60"/>
      <c r="E60"/>
      <c r="F60"/>
      <c r="G60"/>
      <c r="H60"/>
      <c r="I60"/>
      <c r="J60" s="73">
        <f t="shared" si="1"/>
        <v>0</v>
      </c>
      <c r="K60"/>
      <c r="L60"/>
      <c r="M60" s="73"/>
      <c r="N60"/>
      <c r="O60"/>
      <c r="P60"/>
    </row>
    <row r="61" spans="2:16" ht="15" x14ac:dyDescent="0.25">
      <c r="B61"/>
      <c r="C61"/>
      <c r="D61"/>
      <c r="E61"/>
      <c r="F61"/>
      <c r="G61"/>
      <c r="H61"/>
      <c r="I61"/>
      <c r="J61" s="73">
        <f t="shared" si="1"/>
        <v>0</v>
      </c>
      <c r="K61"/>
      <c r="L61"/>
      <c r="M61" s="73"/>
      <c r="N61"/>
      <c r="O61"/>
      <c r="P61"/>
    </row>
    <row r="62" spans="2:16" ht="15" x14ac:dyDescent="0.25">
      <c r="B62"/>
      <c r="C62"/>
      <c r="D62"/>
      <c r="E62"/>
      <c r="F62"/>
      <c r="G62"/>
      <c r="H62"/>
      <c r="I62"/>
      <c r="J62" s="73">
        <f t="shared" si="1"/>
        <v>0</v>
      </c>
      <c r="K62"/>
      <c r="L62"/>
      <c r="M62" s="73"/>
      <c r="N62"/>
      <c r="O62"/>
      <c r="P62"/>
    </row>
    <row r="63" spans="2:16" ht="15" x14ac:dyDescent="0.25">
      <c r="B63"/>
      <c r="C63"/>
      <c r="D63"/>
      <c r="E63"/>
      <c r="F63"/>
      <c r="G63"/>
      <c r="H63"/>
      <c r="I63"/>
      <c r="J63" s="73">
        <f t="shared" si="1"/>
        <v>0</v>
      </c>
      <c r="K63"/>
      <c r="L63"/>
      <c r="M63" s="73"/>
      <c r="N63"/>
      <c r="O63"/>
      <c r="P63"/>
    </row>
    <row r="64" spans="2:16" ht="15" x14ac:dyDescent="0.25">
      <c r="B64"/>
      <c r="C64"/>
      <c r="D64"/>
      <c r="E64"/>
      <c r="F64"/>
      <c r="G64"/>
      <c r="H64"/>
      <c r="I64"/>
      <c r="J64" s="73">
        <f t="shared" si="1"/>
        <v>0</v>
      </c>
      <c r="K64"/>
      <c r="L64"/>
      <c r="M64" s="73"/>
      <c r="N64"/>
      <c r="O64"/>
      <c r="P64"/>
    </row>
    <row r="65" spans="2:16" ht="15" x14ac:dyDescent="0.25">
      <c r="B65"/>
      <c r="C65"/>
      <c r="D65"/>
      <c r="E65"/>
      <c r="F65"/>
      <c r="G65"/>
      <c r="H65"/>
      <c r="I65"/>
      <c r="J65" s="73">
        <f t="shared" si="1"/>
        <v>0</v>
      </c>
      <c r="K65"/>
      <c r="L65"/>
      <c r="M65" s="73"/>
      <c r="N65"/>
      <c r="O65"/>
      <c r="P65"/>
    </row>
    <row r="66" spans="2:16" ht="15" x14ac:dyDescent="0.25">
      <c r="B66"/>
      <c r="C66"/>
      <c r="D66"/>
      <c r="E66"/>
      <c r="F66"/>
      <c r="G66"/>
      <c r="H66"/>
      <c r="I66"/>
      <c r="J66" s="73">
        <f t="shared" si="1"/>
        <v>0</v>
      </c>
      <c r="K66"/>
      <c r="L66"/>
      <c r="M66" s="73"/>
      <c r="N66"/>
      <c r="O66"/>
      <c r="P66"/>
    </row>
    <row r="67" spans="2:16" ht="15" x14ac:dyDescent="0.25">
      <c r="B67"/>
      <c r="C67"/>
      <c r="D67"/>
      <c r="E67"/>
      <c r="F67"/>
      <c r="G67"/>
      <c r="H67"/>
      <c r="I67"/>
      <c r="J67" s="73">
        <f t="shared" si="1"/>
        <v>0</v>
      </c>
      <c r="K67"/>
      <c r="L67"/>
      <c r="M67" s="73"/>
      <c r="N67"/>
      <c r="O67"/>
      <c r="P67"/>
    </row>
    <row r="68" spans="2:16" ht="15" x14ac:dyDescent="0.25">
      <c r="B68"/>
      <c r="C68"/>
      <c r="D68"/>
      <c r="E68"/>
      <c r="F68"/>
      <c r="G68"/>
      <c r="H68"/>
      <c r="I68"/>
      <c r="J68" s="73">
        <f t="shared" si="1"/>
        <v>0</v>
      </c>
      <c r="K68"/>
      <c r="L68"/>
      <c r="M68" s="73"/>
      <c r="N68"/>
      <c r="O68"/>
      <c r="P68"/>
    </row>
    <row r="69" spans="2:16" ht="15" x14ac:dyDescent="0.25">
      <c r="B69"/>
      <c r="C69"/>
      <c r="D69"/>
      <c r="E69"/>
      <c r="F69"/>
      <c r="G69"/>
      <c r="H69"/>
      <c r="I69"/>
      <c r="J69" s="73">
        <f t="shared" si="1"/>
        <v>0</v>
      </c>
      <c r="K69"/>
      <c r="L69"/>
      <c r="M69" s="73"/>
      <c r="N69"/>
      <c r="O69"/>
      <c r="P69"/>
    </row>
    <row r="70" spans="2:16" ht="15" x14ac:dyDescent="0.25">
      <c r="B70"/>
      <c r="C70"/>
      <c r="D70"/>
      <c r="E70"/>
      <c r="F70"/>
      <c r="G70"/>
      <c r="H70"/>
      <c r="I70"/>
      <c r="J70" s="73">
        <f t="shared" si="1"/>
        <v>0</v>
      </c>
      <c r="K70"/>
      <c r="L70"/>
      <c r="M70" s="73"/>
      <c r="N70"/>
      <c r="O70"/>
      <c r="P70"/>
    </row>
    <row r="71" spans="2:16" ht="15" x14ac:dyDescent="0.25">
      <c r="B71"/>
      <c r="C71"/>
      <c r="D71"/>
      <c r="E71"/>
      <c r="F71"/>
      <c r="G71"/>
      <c r="H71"/>
      <c r="I71"/>
      <c r="J71" s="73">
        <f t="shared" si="1"/>
        <v>0</v>
      </c>
      <c r="K71"/>
      <c r="L71"/>
      <c r="M71" s="73"/>
      <c r="N71"/>
      <c r="O71"/>
      <c r="P71"/>
    </row>
    <row r="72" spans="2:16" ht="15" x14ac:dyDescent="0.25">
      <c r="B72"/>
      <c r="C72"/>
      <c r="D72"/>
      <c r="E72"/>
      <c r="F72"/>
      <c r="G72"/>
      <c r="H72"/>
      <c r="I72"/>
      <c r="J72" s="73">
        <f t="shared" si="1"/>
        <v>0</v>
      </c>
      <c r="K72"/>
      <c r="L72"/>
      <c r="M72" s="73"/>
      <c r="N72"/>
      <c r="O72"/>
      <c r="P72"/>
    </row>
    <row r="73" spans="2:16" ht="15" x14ac:dyDescent="0.25">
      <c r="B73"/>
      <c r="C73"/>
      <c r="D73"/>
      <c r="E73"/>
      <c r="F73"/>
      <c r="G73"/>
      <c r="H73"/>
      <c r="I73"/>
      <c r="J73" s="73">
        <f t="shared" si="1"/>
        <v>0</v>
      </c>
      <c r="K73"/>
      <c r="L73"/>
      <c r="M73" s="73"/>
      <c r="N73"/>
      <c r="O73"/>
      <c r="P73"/>
    </row>
    <row r="74" spans="2:16" ht="15" x14ac:dyDescent="0.25">
      <c r="B74"/>
      <c r="C74"/>
      <c r="D74"/>
      <c r="E74"/>
      <c r="F74"/>
      <c r="G74"/>
      <c r="H74"/>
      <c r="I74"/>
      <c r="J74" s="73">
        <f t="shared" si="1"/>
        <v>0</v>
      </c>
      <c r="K74"/>
      <c r="L74"/>
      <c r="M74" s="73"/>
      <c r="N74"/>
      <c r="O74"/>
      <c r="P74"/>
    </row>
    <row r="75" spans="2:16" ht="15" x14ac:dyDescent="0.25">
      <c r="B75"/>
      <c r="C75"/>
      <c r="D75"/>
      <c r="E75"/>
      <c r="F75"/>
      <c r="G75"/>
      <c r="H75"/>
      <c r="I75"/>
      <c r="J75" s="73">
        <f t="shared" si="1"/>
        <v>0</v>
      </c>
      <c r="K75"/>
      <c r="L75"/>
      <c r="M75" s="73"/>
      <c r="N75"/>
      <c r="O75"/>
      <c r="P75"/>
    </row>
    <row r="76" spans="2:16" ht="15" x14ac:dyDescent="0.25">
      <c r="B76"/>
      <c r="C76"/>
      <c r="D76"/>
      <c r="E76"/>
      <c r="F76"/>
      <c r="G76"/>
      <c r="H76"/>
      <c r="I76"/>
      <c r="J76" s="73">
        <f t="shared" ref="J76:J139" si="2">SUM(B76:I76)</f>
        <v>0</v>
      </c>
      <c r="K76"/>
      <c r="L76"/>
      <c r="M76" s="73"/>
      <c r="N76"/>
      <c r="O76"/>
      <c r="P76"/>
    </row>
    <row r="77" spans="2:16" ht="15" x14ac:dyDescent="0.25">
      <c r="B77"/>
      <c r="C77"/>
      <c r="D77"/>
      <c r="E77"/>
      <c r="F77"/>
      <c r="G77"/>
      <c r="H77"/>
      <c r="I77"/>
      <c r="J77" s="73">
        <f t="shared" si="2"/>
        <v>0</v>
      </c>
      <c r="K77"/>
      <c r="L77"/>
      <c r="M77" s="73"/>
      <c r="N77"/>
      <c r="O77"/>
      <c r="P77"/>
    </row>
    <row r="78" spans="2:16" ht="15" x14ac:dyDescent="0.25">
      <c r="B78"/>
      <c r="C78"/>
      <c r="D78"/>
      <c r="E78"/>
      <c r="F78"/>
      <c r="G78"/>
      <c r="H78"/>
      <c r="I78"/>
      <c r="J78" s="73">
        <f t="shared" si="2"/>
        <v>0</v>
      </c>
      <c r="K78"/>
      <c r="L78"/>
      <c r="M78" s="73"/>
      <c r="N78"/>
      <c r="O78"/>
      <c r="P78"/>
    </row>
    <row r="79" spans="2:16" ht="15" x14ac:dyDescent="0.25">
      <c r="B79"/>
      <c r="C79"/>
      <c r="D79"/>
      <c r="E79"/>
      <c r="F79"/>
      <c r="G79"/>
      <c r="H79"/>
      <c r="I79"/>
      <c r="J79" s="73">
        <f t="shared" si="2"/>
        <v>0</v>
      </c>
      <c r="K79"/>
      <c r="L79"/>
      <c r="M79" s="73"/>
      <c r="N79"/>
      <c r="O79"/>
      <c r="P79"/>
    </row>
    <row r="80" spans="2:16" ht="15" x14ac:dyDescent="0.25">
      <c r="B80"/>
      <c r="C80"/>
      <c r="D80"/>
      <c r="E80"/>
      <c r="F80"/>
      <c r="G80"/>
      <c r="H80"/>
      <c r="I80"/>
      <c r="J80" s="73">
        <f t="shared" si="2"/>
        <v>0</v>
      </c>
      <c r="K80"/>
      <c r="L80"/>
      <c r="M80" s="73"/>
      <c r="N80"/>
      <c r="O80"/>
      <c r="P80"/>
    </row>
    <row r="81" spans="2:16" ht="15" x14ac:dyDescent="0.25">
      <c r="B81"/>
      <c r="C81"/>
      <c r="D81"/>
      <c r="E81"/>
      <c r="F81"/>
      <c r="G81"/>
      <c r="H81"/>
      <c r="I81"/>
      <c r="J81" s="73">
        <f t="shared" si="2"/>
        <v>0</v>
      </c>
      <c r="K81"/>
      <c r="L81"/>
      <c r="M81" s="73"/>
      <c r="N81"/>
      <c r="O81"/>
      <c r="P81"/>
    </row>
    <row r="82" spans="2:16" ht="15" x14ac:dyDescent="0.25">
      <c r="B82"/>
      <c r="C82"/>
      <c r="D82"/>
      <c r="E82"/>
      <c r="F82"/>
      <c r="G82"/>
      <c r="H82"/>
      <c r="I82"/>
      <c r="J82" s="73">
        <f t="shared" si="2"/>
        <v>0</v>
      </c>
      <c r="K82"/>
      <c r="L82"/>
      <c r="M82" s="73"/>
      <c r="N82"/>
      <c r="O82"/>
      <c r="P82"/>
    </row>
    <row r="83" spans="2:16" ht="15" x14ac:dyDescent="0.25">
      <c r="B83"/>
      <c r="C83"/>
      <c r="D83"/>
      <c r="E83"/>
      <c r="F83"/>
      <c r="G83"/>
      <c r="H83"/>
      <c r="I83"/>
      <c r="J83" s="73">
        <f t="shared" si="2"/>
        <v>0</v>
      </c>
      <c r="K83"/>
      <c r="L83"/>
      <c r="M83" s="73"/>
      <c r="N83"/>
      <c r="O83"/>
      <c r="P83"/>
    </row>
    <row r="84" spans="2:16" ht="15" x14ac:dyDescent="0.25">
      <c r="B84"/>
      <c r="C84"/>
      <c r="D84"/>
      <c r="E84"/>
      <c r="F84"/>
      <c r="G84"/>
      <c r="H84"/>
      <c r="I84"/>
      <c r="J84" s="73">
        <f t="shared" si="2"/>
        <v>0</v>
      </c>
      <c r="K84"/>
      <c r="L84"/>
      <c r="M84" s="73"/>
      <c r="N84"/>
      <c r="O84"/>
      <c r="P84"/>
    </row>
    <row r="85" spans="2:16" ht="15" x14ac:dyDescent="0.25">
      <c r="B85"/>
      <c r="C85"/>
      <c r="D85"/>
      <c r="E85"/>
      <c r="F85"/>
      <c r="G85"/>
      <c r="H85"/>
      <c r="I85"/>
      <c r="J85" s="73">
        <f t="shared" si="2"/>
        <v>0</v>
      </c>
      <c r="K85"/>
      <c r="L85"/>
      <c r="M85" s="73"/>
      <c r="N85"/>
      <c r="O85"/>
      <c r="P85"/>
    </row>
    <row r="86" spans="2:16" ht="15" x14ac:dyDescent="0.25">
      <c r="B86"/>
      <c r="C86"/>
      <c r="D86"/>
      <c r="E86"/>
      <c r="F86"/>
      <c r="G86"/>
      <c r="H86"/>
      <c r="I86"/>
      <c r="J86" s="73">
        <f t="shared" si="2"/>
        <v>0</v>
      </c>
      <c r="K86"/>
      <c r="L86"/>
      <c r="M86" s="73"/>
      <c r="N86"/>
      <c r="O86"/>
      <c r="P86"/>
    </row>
    <row r="87" spans="2:16" ht="15" x14ac:dyDescent="0.25">
      <c r="B87"/>
      <c r="C87"/>
      <c r="D87"/>
      <c r="E87"/>
      <c r="F87"/>
      <c r="G87"/>
      <c r="H87"/>
      <c r="I87"/>
      <c r="J87" s="73">
        <f t="shared" si="2"/>
        <v>0</v>
      </c>
      <c r="K87"/>
      <c r="L87"/>
      <c r="M87" s="73"/>
      <c r="N87"/>
      <c r="O87"/>
      <c r="P87"/>
    </row>
    <row r="88" spans="2:16" ht="15" x14ac:dyDescent="0.25">
      <c r="B88"/>
      <c r="C88"/>
      <c r="D88"/>
      <c r="E88"/>
      <c r="F88"/>
      <c r="G88"/>
      <c r="H88"/>
      <c r="I88"/>
      <c r="J88" s="73">
        <f t="shared" si="2"/>
        <v>0</v>
      </c>
      <c r="K88"/>
      <c r="L88"/>
      <c r="M88" s="73"/>
      <c r="N88"/>
      <c r="O88"/>
      <c r="P88"/>
    </row>
    <row r="89" spans="2:16" ht="15" x14ac:dyDescent="0.25">
      <c r="B89"/>
      <c r="C89"/>
      <c r="D89"/>
      <c r="E89"/>
      <c r="F89"/>
      <c r="G89"/>
      <c r="H89"/>
      <c r="I89"/>
      <c r="J89" s="73">
        <f t="shared" si="2"/>
        <v>0</v>
      </c>
      <c r="K89"/>
      <c r="L89"/>
      <c r="M89" s="73"/>
      <c r="N89"/>
      <c r="O89"/>
      <c r="P89"/>
    </row>
    <row r="90" spans="2:16" ht="15" x14ac:dyDescent="0.25">
      <c r="B90"/>
      <c r="C90"/>
      <c r="D90"/>
      <c r="E90"/>
      <c r="F90"/>
      <c r="G90"/>
      <c r="H90"/>
      <c r="I90"/>
      <c r="J90" s="73">
        <f t="shared" si="2"/>
        <v>0</v>
      </c>
      <c r="K90"/>
      <c r="L90"/>
      <c r="M90" s="73"/>
      <c r="N90"/>
      <c r="O90"/>
      <c r="P90"/>
    </row>
    <row r="91" spans="2:16" ht="15" x14ac:dyDescent="0.25">
      <c r="B91"/>
      <c r="C91"/>
      <c r="D91"/>
      <c r="E91"/>
      <c r="F91"/>
      <c r="G91"/>
      <c r="H91"/>
      <c r="I91"/>
      <c r="J91" s="73">
        <f t="shared" si="2"/>
        <v>0</v>
      </c>
      <c r="K91"/>
      <c r="L91"/>
      <c r="M91" s="73"/>
      <c r="N91"/>
      <c r="O91"/>
      <c r="P91"/>
    </row>
    <row r="92" spans="2:16" ht="15" x14ac:dyDescent="0.25">
      <c r="B92"/>
      <c r="C92"/>
      <c r="D92"/>
      <c r="E92"/>
      <c r="F92"/>
      <c r="G92"/>
      <c r="H92"/>
      <c r="I92"/>
      <c r="J92" s="73">
        <f t="shared" si="2"/>
        <v>0</v>
      </c>
      <c r="K92"/>
      <c r="L92"/>
      <c r="M92" s="73"/>
      <c r="N92"/>
      <c r="O92"/>
      <c r="P92"/>
    </row>
    <row r="93" spans="2:16" ht="15" x14ac:dyDescent="0.25">
      <c r="B93"/>
      <c r="C93"/>
      <c r="D93"/>
      <c r="E93"/>
      <c r="F93"/>
      <c r="G93"/>
      <c r="H93"/>
      <c r="I93"/>
      <c r="J93" s="73">
        <f t="shared" si="2"/>
        <v>0</v>
      </c>
      <c r="K93"/>
      <c r="L93"/>
      <c r="M93" s="73"/>
      <c r="N93"/>
      <c r="O93"/>
      <c r="P93"/>
    </row>
    <row r="94" spans="2:16" ht="15" x14ac:dyDescent="0.25">
      <c r="B94"/>
      <c r="C94"/>
      <c r="D94"/>
      <c r="E94"/>
      <c r="F94"/>
      <c r="G94"/>
      <c r="H94"/>
      <c r="I94"/>
      <c r="J94" s="73">
        <f t="shared" si="2"/>
        <v>0</v>
      </c>
      <c r="K94"/>
      <c r="L94"/>
      <c r="M94" s="73"/>
      <c r="N94"/>
      <c r="O94"/>
      <c r="P94"/>
    </row>
    <row r="95" spans="2:16" ht="15" x14ac:dyDescent="0.25">
      <c r="B95"/>
      <c r="C95"/>
      <c r="D95"/>
      <c r="E95"/>
      <c r="F95"/>
      <c r="G95"/>
      <c r="H95"/>
      <c r="I95"/>
      <c r="J95" s="73">
        <f t="shared" si="2"/>
        <v>0</v>
      </c>
      <c r="K95"/>
      <c r="L95"/>
      <c r="M95" s="73"/>
      <c r="N95"/>
      <c r="O95"/>
      <c r="P95"/>
    </row>
    <row r="96" spans="2:16" ht="15" x14ac:dyDescent="0.25">
      <c r="B96"/>
      <c r="C96"/>
      <c r="D96"/>
      <c r="E96"/>
      <c r="F96"/>
      <c r="G96"/>
      <c r="H96"/>
      <c r="I96"/>
      <c r="J96" s="73">
        <f t="shared" si="2"/>
        <v>0</v>
      </c>
      <c r="K96"/>
      <c r="L96"/>
      <c r="M96" s="73"/>
      <c r="N96"/>
      <c r="O96"/>
      <c r="P96"/>
    </row>
    <row r="97" spans="2:16" ht="15" x14ac:dyDescent="0.25">
      <c r="B97"/>
      <c r="C97"/>
      <c r="D97"/>
      <c r="E97"/>
      <c r="F97"/>
      <c r="G97"/>
      <c r="H97"/>
      <c r="I97"/>
      <c r="J97" s="73">
        <f t="shared" si="2"/>
        <v>0</v>
      </c>
      <c r="K97"/>
      <c r="L97"/>
      <c r="M97" s="73"/>
      <c r="N97"/>
      <c r="O97"/>
      <c r="P97"/>
    </row>
    <row r="98" spans="2:16" ht="15" x14ac:dyDescent="0.25">
      <c r="B98"/>
      <c r="C98"/>
      <c r="D98"/>
      <c r="E98"/>
      <c r="F98"/>
      <c r="G98"/>
      <c r="H98"/>
      <c r="I98"/>
      <c r="J98" s="73">
        <f t="shared" si="2"/>
        <v>0</v>
      </c>
      <c r="K98"/>
      <c r="L98"/>
      <c r="M98" s="73"/>
      <c r="N98"/>
      <c r="O98"/>
      <c r="P98"/>
    </row>
    <row r="99" spans="2:16" ht="15" x14ac:dyDescent="0.25">
      <c r="B99"/>
      <c r="C99"/>
      <c r="D99"/>
      <c r="E99"/>
      <c r="F99"/>
      <c r="G99"/>
      <c r="H99"/>
      <c r="I99"/>
      <c r="J99" s="73">
        <f t="shared" si="2"/>
        <v>0</v>
      </c>
      <c r="K99"/>
      <c r="L99"/>
      <c r="M99" s="73"/>
      <c r="N99"/>
      <c r="O99"/>
      <c r="P99"/>
    </row>
    <row r="100" spans="2:16" ht="15" x14ac:dyDescent="0.25">
      <c r="B100"/>
      <c r="C100"/>
      <c r="D100"/>
      <c r="E100"/>
      <c r="F100"/>
      <c r="G100"/>
      <c r="H100"/>
      <c r="I100"/>
      <c r="J100" s="73">
        <f t="shared" si="2"/>
        <v>0</v>
      </c>
      <c r="K100"/>
      <c r="L100"/>
      <c r="M100" s="73"/>
      <c r="N100"/>
      <c r="O100"/>
      <c r="P100"/>
    </row>
    <row r="101" spans="2:16" ht="15" x14ac:dyDescent="0.25">
      <c r="B101"/>
      <c r="C101"/>
      <c r="D101"/>
      <c r="E101"/>
      <c r="F101"/>
      <c r="G101"/>
      <c r="H101"/>
      <c r="I101"/>
      <c r="J101" s="73">
        <f t="shared" si="2"/>
        <v>0</v>
      </c>
      <c r="K101"/>
      <c r="L101"/>
      <c r="M101" s="73"/>
      <c r="N101"/>
      <c r="O101"/>
      <c r="P101"/>
    </row>
    <row r="102" spans="2:16" ht="15" x14ac:dyDescent="0.25">
      <c r="B102"/>
      <c r="C102"/>
      <c r="D102"/>
      <c r="E102"/>
      <c r="F102"/>
      <c r="G102"/>
      <c r="H102"/>
      <c r="I102"/>
      <c r="J102" s="73">
        <f t="shared" si="2"/>
        <v>0</v>
      </c>
      <c r="K102"/>
      <c r="L102"/>
      <c r="M102" s="73"/>
      <c r="N102"/>
      <c r="O102"/>
      <c r="P102"/>
    </row>
    <row r="103" spans="2:16" ht="15" x14ac:dyDescent="0.25">
      <c r="B103"/>
      <c r="C103"/>
      <c r="D103"/>
      <c r="E103"/>
      <c r="F103"/>
      <c r="G103"/>
      <c r="H103"/>
      <c r="I103"/>
      <c r="J103" s="73">
        <f t="shared" si="2"/>
        <v>0</v>
      </c>
      <c r="K103"/>
      <c r="L103"/>
      <c r="M103" s="73"/>
      <c r="N103"/>
      <c r="O103"/>
      <c r="P103"/>
    </row>
    <row r="104" spans="2:16" ht="15" x14ac:dyDescent="0.25">
      <c r="B104"/>
      <c r="C104"/>
      <c r="D104"/>
      <c r="E104"/>
      <c r="F104"/>
      <c r="G104"/>
      <c r="H104"/>
      <c r="I104"/>
      <c r="J104" s="73">
        <f t="shared" si="2"/>
        <v>0</v>
      </c>
      <c r="K104"/>
      <c r="L104"/>
      <c r="M104" s="73"/>
      <c r="N104"/>
      <c r="O104"/>
      <c r="P104"/>
    </row>
    <row r="105" spans="2:16" ht="15" x14ac:dyDescent="0.25">
      <c r="B105"/>
      <c r="C105"/>
      <c r="D105"/>
      <c r="E105"/>
      <c r="F105"/>
      <c r="G105"/>
      <c r="H105"/>
      <c r="I105"/>
      <c r="J105" s="73">
        <f t="shared" si="2"/>
        <v>0</v>
      </c>
      <c r="K105"/>
      <c r="L105"/>
      <c r="M105" s="73"/>
      <c r="N105"/>
      <c r="O105"/>
      <c r="P105"/>
    </row>
    <row r="106" spans="2:16" ht="15" x14ac:dyDescent="0.25">
      <c r="B106"/>
      <c r="C106"/>
      <c r="D106"/>
      <c r="E106"/>
      <c r="F106"/>
      <c r="G106"/>
      <c r="H106"/>
      <c r="I106"/>
      <c r="J106" s="73">
        <f t="shared" si="2"/>
        <v>0</v>
      </c>
      <c r="K106"/>
      <c r="L106"/>
      <c r="M106" s="73"/>
      <c r="N106"/>
      <c r="O106"/>
      <c r="P106"/>
    </row>
    <row r="107" spans="2:16" ht="15" x14ac:dyDescent="0.25">
      <c r="B107"/>
      <c r="C107"/>
      <c r="D107"/>
      <c r="E107"/>
      <c r="F107"/>
      <c r="G107"/>
      <c r="H107"/>
      <c r="I107"/>
      <c r="J107" s="73">
        <f t="shared" si="2"/>
        <v>0</v>
      </c>
      <c r="K107"/>
      <c r="L107"/>
      <c r="M107" s="73"/>
      <c r="N107"/>
      <c r="O107"/>
      <c r="P107"/>
    </row>
    <row r="108" spans="2:16" ht="15" x14ac:dyDescent="0.25">
      <c r="B108"/>
      <c r="C108"/>
      <c r="D108"/>
      <c r="E108"/>
      <c r="F108"/>
      <c r="G108"/>
      <c r="H108"/>
      <c r="I108"/>
      <c r="J108" s="73">
        <f t="shared" si="2"/>
        <v>0</v>
      </c>
      <c r="K108"/>
      <c r="L108"/>
      <c r="M108" s="73"/>
      <c r="N108"/>
      <c r="O108"/>
      <c r="P108"/>
    </row>
    <row r="109" spans="2:16" ht="15" x14ac:dyDescent="0.25">
      <c r="B109"/>
      <c r="C109"/>
      <c r="D109"/>
      <c r="E109"/>
      <c r="F109"/>
      <c r="G109"/>
      <c r="H109"/>
      <c r="I109"/>
      <c r="J109" s="73">
        <f t="shared" si="2"/>
        <v>0</v>
      </c>
      <c r="K109"/>
      <c r="L109"/>
      <c r="M109" s="73"/>
      <c r="N109"/>
      <c r="O109"/>
      <c r="P109"/>
    </row>
    <row r="110" spans="2:16" ht="15" x14ac:dyDescent="0.25">
      <c r="B110"/>
      <c r="C110"/>
      <c r="D110"/>
      <c r="E110"/>
      <c r="F110"/>
      <c r="G110"/>
      <c r="H110"/>
      <c r="I110"/>
      <c r="J110" s="73">
        <f t="shared" si="2"/>
        <v>0</v>
      </c>
      <c r="K110"/>
      <c r="L110"/>
      <c r="M110" s="73"/>
      <c r="N110"/>
      <c r="O110"/>
      <c r="P110"/>
    </row>
    <row r="111" spans="2:16" ht="15" x14ac:dyDescent="0.25">
      <c r="B111"/>
      <c r="C111"/>
      <c r="D111"/>
      <c r="E111"/>
      <c r="F111"/>
      <c r="G111"/>
      <c r="H111"/>
      <c r="I111"/>
      <c r="J111" s="73">
        <f t="shared" si="2"/>
        <v>0</v>
      </c>
      <c r="K111"/>
      <c r="L111"/>
      <c r="M111" s="73"/>
      <c r="N111"/>
      <c r="O111"/>
      <c r="P111"/>
    </row>
    <row r="112" spans="2:16" ht="15" x14ac:dyDescent="0.25">
      <c r="B112"/>
      <c r="C112"/>
      <c r="D112"/>
      <c r="E112"/>
      <c r="F112"/>
      <c r="G112"/>
      <c r="H112"/>
      <c r="I112"/>
      <c r="J112" s="73">
        <f t="shared" si="2"/>
        <v>0</v>
      </c>
      <c r="K112"/>
      <c r="L112"/>
      <c r="M112" s="73"/>
      <c r="N112"/>
      <c r="O112"/>
      <c r="P112"/>
    </row>
    <row r="113" spans="2:16" ht="15" x14ac:dyDescent="0.25">
      <c r="B113"/>
      <c r="C113"/>
      <c r="D113"/>
      <c r="E113"/>
      <c r="F113"/>
      <c r="G113"/>
      <c r="H113"/>
      <c r="I113"/>
      <c r="J113" s="73">
        <f t="shared" si="2"/>
        <v>0</v>
      </c>
      <c r="K113"/>
      <c r="L113"/>
      <c r="M113" s="73"/>
      <c r="N113"/>
      <c r="O113"/>
      <c r="P113"/>
    </row>
    <row r="114" spans="2:16" ht="15" x14ac:dyDescent="0.25">
      <c r="B114"/>
      <c r="C114"/>
      <c r="D114"/>
      <c r="E114"/>
      <c r="F114"/>
      <c r="G114"/>
      <c r="H114"/>
      <c r="I114"/>
      <c r="J114" s="73">
        <f t="shared" si="2"/>
        <v>0</v>
      </c>
      <c r="K114"/>
      <c r="L114"/>
      <c r="M114" s="73"/>
      <c r="N114"/>
      <c r="O114"/>
      <c r="P114"/>
    </row>
    <row r="115" spans="2:16" ht="15" x14ac:dyDescent="0.25">
      <c r="B115"/>
      <c r="C115"/>
      <c r="D115"/>
      <c r="E115"/>
      <c r="F115"/>
      <c r="G115"/>
      <c r="H115"/>
      <c r="I115"/>
      <c r="J115" s="73">
        <f t="shared" si="2"/>
        <v>0</v>
      </c>
      <c r="K115"/>
      <c r="L115"/>
      <c r="M115" s="73"/>
      <c r="N115"/>
      <c r="O115"/>
      <c r="P115"/>
    </row>
    <row r="116" spans="2:16" ht="15" x14ac:dyDescent="0.25">
      <c r="B116"/>
      <c r="C116"/>
      <c r="D116"/>
      <c r="E116"/>
      <c r="F116"/>
      <c r="G116"/>
      <c r="H116"/>
      <c r="I116"/>
      <c r="J116" s="73">
        <f t="shared" si="2"/>
        <v>0</v>
      </c>
      <c r="K116"/>
      <c r="L116"/>
      <c r="M116" s="73"/>
      <c r="N116"/>
      <c r="O116"/>
      <c r="P116"/>
    </row>
    <row r="117" spans="2:16" ht="15" x14ac:dyDescent="0.25">
      <c r="B117"/>
      <c r="C117"/>
      <c r="D117"/>
      <c r="E117"/>
      <c r="F117"/>
      <c r="G117"/>
      <c r="H117"/>
      <c r="I117"/>
      <c r="J117" s="73">
        <f t="shared" si="2"/>
        <v>0</v>
      </c>
      <c r="K117"/>
      <c r="L117"/>
      <c r="M117" s="73"/>
      <c r="N117"/>
      <c r="O117"/>
      <c r="P117"/>
    </row>
    <row r="118" spans="2:16" ht="15" x14ac:dyDescent="0.25">
      <c r="B118"/>
      <c r="C118"/>
      <c r="D118"/>
      <c r="E118"/>
      <c r="F118"/>
      <c r="G118"/>
      <c r="H118"/>
      <c r="I118"/>
      <c r="J118" s="73">
        <f t="shared" si="2"/>
        <v>0</v>
      </c>
      <c r="K118"/>
      <c r="L118"/>
      <c r="M118" s="73"/>
      <c r="N118"/>
      <c r="O118"/>
      <c r="P118"/>
    </row>
    <row r="119" spans="2:16" ht="15" x14ac:dyDescent="0.25">
      <c r="B119"/>
      <c r="C119"/>
      <c r="D119"/>
      <c r="E119"/>
      <c r="F119"/>
      <c r="G119"/>
      <c r="H119"/>
      <c r="I119"/>
      <c r="J119" s="73">
        <f t="shared" si="2"/>
        <v>0</v>
      </c>
      <c r="K119"/>
      <c r="L119"/>
      <c r="M119" s="73"/>
      <c r="N119"/>
      <c r="O119"/>
      <c r="P119"/>
    </row>
    <row r="120" spans="2:16" ht="15" x14ac:dyDescent="0.25">
      <c r="B120"/>
      <c r="C120"/>
      <c r="D120"/>
      <c r="E120"/>
      <c r="F120"/>
      <c r="G120"/>
      <c r="H120"/>
      <c r="I120"/>
      <c r="J120" s="73">
        <f t="shared" si="2"/>
        <v>0</v>
      </c>
      <c r="K120"/>
      <c r="L120"/>
      <c r="M120" s="73"/>
      <c r="N120"/>
      <c r="O120"/>
      <c r="P120"/>
    </row>
    <row r="121" spans="2:16" ht="15" x14ac:dyDescent="0.25">
      <c r="B121"/>
      <c r="C121"/>
      <c r="D121"/>
      <c r="E121"/>
      <c r="F121"/>
      <c r="G121"/>
      <c r="H121"/>
      <c r="I121"/>
      <c r="J121" s="73">
        <f t="shared" si="2"/>
        <v>0</v>
      </c>
      <c r="K121"/>
      <c r="L121"/>
      <c r="M121" s="73"/>
      <c r="N121"/>
      <c r="O121"/>
      <c r="P121"/>
    </row>
    <row r="122" spans="2:16" ht="15" x14ac:dyDescent="0.25">
      <c r="B122"/>
      <c r="C122"/>
      <c r="D122"/>
      <c r="E122"/>
      <c r="F122"/>
      <c r="G122"/>
      <c r="H122"/>
      <c r="I122"/>
      <c r="J122" s="73">
        <f t="shared" si="2"/>
        <v>0</v>
      </c>
      <c r="K122"/>
      <c r="L122"/>
      <c r="M122" s="73"/>
      <c r="N122"/>
      <c r="O122"/>
      <c r="P122"/>
    </row>
    <row r="123" spans="2:16" ht="15" x14ac:dyDescent="0.25">
      <c r="B123"/>
      <c r="C123"/>
      <c r="D123"/>
      <c r="E123"/>
      <c r="F123"/>
      <c r="G123"/>
      <c r="H123"/>
      <c r="I123"/>
      <c r="J123" s="73">
        <f t="shared" si="2"/>
        <v>0</v>
      </c>
      <c r="K123"/>
      <c r="L123"/>
      <c r="M123" s="73"/>
      <c r="N123"/>
      <c r="O123"/>
      <c r="P123"/>
    </row>
    <row r="124" spans="2:16" ht="15" x14ac:dyDescent="0.25">
      <c r="B124"/>
      <c r="C124"/>
      <c r="D124"/>
      <c r="E124"/>
      <c r="F124"/>
      <c r="G124"/>
      <c r="H124"/>
      <c r="I124"/>
      <c r="J124" s="73">
        <f t="shared" si="2"/>
        <v>0</v>
      </c>
      <c r="K124"/>
      <c r="L124"/>
      <c r="M124" s="73"/>
      <c r="N124"/>
      <c r="O124"/>
      <c r="P124"/>
    </row>
    <row r="125" spans="2:16" ht="15" x14ac:dyDescent="0.25">
      <c r="B125"/>
      <c r="C125"/>
      <c r="D125"/>
      <c r="E125"/>
      <c r="F125"/>
      <c r="G125"/>
      <c r="H125"/>
      <c r="I125"/>
      <c r="J125" s="73">
        <f t="shared" si="2"/>
        <v>0</v>
      </c>
      <c r="K125"/>
      <c r="L125"/>
      <c r="M125" s="73"/>
      <c r="N125"/>
      <c r="O125"/>
      <c r="P125"/>
    </row>
    <row r="126" spans="2:16" ht="15" x14ac:dyDescent="0.25">
      <c r="B126"/>
      <c r="C126"/>
      <c r="D126"/>
      <c r="E126"/>
      <c r="F126"/>
      <c r="G126"/>
      <c r="H126"/>
      <c r="I126"/>
      <c r="J126" s="73">
        <f t="shared" si="2"/>
        <v>0</v>
      </c>
      <c r="K126"/>
      <c r="L126"/>
      <c r="M126" s="73"/>
      <c r="N126"/>
      <c r="O126"/>
      <c r="P126"/>
    </row>
    <row r="127" spans="2:16" ht="15" x14ac:dyDescent="0.25">
      <c r="B127"/>
      <c r="C127"/>
      <c r="D127"/>
      <c r="E127"/>
      <c r="F127"/>
      <c r="G127"/>
      <c r="H127"/>
      <c r="I127"/>
      <c r="J127" s="73">
        <f t="shared" si="2"/>
        <v>0</v>
      </c>
      <c r="K127"/>
      <c r="L127"/>
      <c r="M127" s="73"/>
      <c r="N127"/>
      <c r="O127"/>
      <c r="P127"/>
    </row>
    <row r="128" spans="2:16" ht="15" x14ac:dyDescent="0.25">
      <c r="B128"/>
      <c r="C128"/>
      <c r="D128"/>
      <c r="E128"/>
      <c r="F128"/>
      <c r="G128"/>
      <c r="H128"/>
      <c r="I128"/>
      <c r="J128" s="73">
        <f t="shared" si="2"/>
        <v>0</v>
      </c>
      <c r="K128"/>
      <c r="L128"/>
      <c r="M128" s="73"/>
      <c r="N128"/>
      <c r="O128"/>
      <c r="P128"/>
    </row>
    <row r="129" spans="2:16" ht="15" x14ac:dyDescent="0.25">
      <c r="B129"/>
      <c r="C129"/>
      <c r="D129"/>
      <c r="E129"/>
      <c r="F129"/>
      <c r="G129"/>
      <c r="H129"/>
      <c r="I129"/>
      <c r="J129" s="73">
        <f t="shared" si="2"/>
        <v>0</v>
      </c>
      <c r="K129"/>
      <c r="L129"/>
      <c r="M129" s="73"/>
      <c r="N129"/>
      <c r="O129"/>
      <c r="P129"/>
    </row>
    <row r="130" spans="2:16" ht="15" x14ac:dyDescent="0.25">
      <c r="B130"/>
      <c r="C130"/>
      <c r="D130"/>
      <c r="E130"/>
      <c r="F130"/>
      <c r="G130"/>
      <c r="H130"/>
      <c r="I130"/>
      <c r="J130" s="73">
        <f t="shared" si="2"/>
        <v>0</v>
      </c>
      <c r="K130"/>
      <c r="L130"/>
      <c r="M130" s="73"/>
      <c r="N130"/>
      <c r="O130"/>
      <c r="P130"/>
    </row>
    <row r="131" spans="2:16" ht="15" x14ac:dyDescent="0.25">
      <c r="B131"/>
      <c r="C131"/>
      <c r="D131"/>
      <c r="E131"/>
      <c r="F131"/>
      <c r="G131"/>
      <c r="H131"/>
      <c r="I131"/>
      <c r="J131" s="73">
        <f t="shared" si="2"/>
        <v>0</v>
      </c>
      <c r="K131"/>
      <c r="L131"/>
      <c r="M131" s="73"/>
      <c r="N131"/>
      <c r="O131"/>
      <c r="P131"/>
    </row>
    <row r="132" spans="2:16" ht="15" x14ac:dyDescent="0.25">
      <c r="B132"/>
      <c r="C132"/>
      <c r="D132"/>
      <c r="E132"/>
      <c r="F132"/>
      <c r="G132"/>
      <c r="H132"/>
      <c r="I132"/>
      <c r="J132" s="73">
        <f t="shared" si="2"/>
        <v>0</v>
      </c>
      <c r="K132"/>
      <c r="L132"/>
      <c r="M132" s="73"/>
      <c r="N132"/>
      <c r="O132"/>
      <c r="P132"/>
    </row>
    <row r="133" spans="2:16" ht="15" x14ac:dyDescent="0.25">
      <c r="B133"/>
      <c r="C133"/>
      <c r="D133"/>
      <c r="E133"/>
      <c r="F133"/>
      <c r="G133"/>
      <c r="H133"/>
      <c r="I133"/>
      <c r="J133" s="73">
        <f t="shared" si="2"/>
        <v>0</v>
      </c>
      <c r="K133"/>
      <c r="L133"/>
      <c r="M133" s="73"/>
      <c r="N133"/>
      <c r="O133"/>
      <c r="P133"/>
    </row>
    <row r="134" spans="2:16" ht="15" x14ac:dyDescent="0.25">
      <c r="B134"/>
      <c r="C134"/>
      <c r="D134"/>
      <c r="E134"/>
      <c r="F134"/>
      <c r="G134"/>
      <c r="H134"/>
      <c r="I134"/>
      <c r="J134" s="73">
        <f t="shared" si="2"/>
        <v>0</v>
      </c>
      <c r="K134"/>
      <c r="L134"/>
      <c r="M134" s="73"/>
      <c r="N134"/>
      <c r="O134"/>
      <c r="P134"/>
    </row>
    <row r="135" spans="2:16" ht="15" x14ac:dyDescent="0.25">
      <c r="B135"/>
      <c r="C135"/>
      <c r="D135"/>
      <c r="E135"/>
      <c r="F135"/>
      <c r="G135"/>
      <c r="H135"/>
      <c r="I135"/>
      <c r="J135" s="73">
        <f t="shared" si="2"/>
        <v>0</v>
      </c>
      <c r="K135"/>
      <c r="L135"/>
      <c r="M135" s="73"/>
      <c r="N135"/>
      <c r="O135"/>
      <c r="P135"/>
    </row>
    <row r="136" spans="2:16" ht="15" x14ac:dyDescent="0.25">
      <c r="B136"/>
      <c r="C136"/>
      <c r="D136"/>
      <c r="E136"/>
      <c r="F136"/>
      <c r="G136"/>
      <c r="H136"/>
      <c r="I136"/>
      <c r="J136" s="73">
        <f t="shared" si="2"/>
        <v>0</v>
      </c>
      <c r="K136"/>
      <c r="L136"/>
      <c r="M136" s="73"/>
      <c r="N136"/>
      <c r="O136"/>
      <c r="P136"/>
    </row>
    <row r="137" spans="2:16" ht="15" x14ac:dyDescent="0.25">
      <c r="B137"/>
      <c r="C137"/>
      <c r="D137"/>
      <c r="E137"/>
      <c r="F137"/>
      <c r="G137"/>
      <c r="H137"/>
      <c r="I137"/>
      <c r="J137" s="73">
        <f t="shared" si="2"/>
        <v>0</v>
      </c>
      <c r="K137"/>
      <c r="L137"/>
      <c r="M137" s="73"/>
      <c r="N137"/>
      <c r="O137"/>
      <c r="P137"/>
    </row>
    <row r="138" spans="2:16" ht="15" x14ac:dyDescent="0.25">
      <c r="B138"/>
      <c r="C138"/>
      <c r="D138"/>
      <c r="E138"/>
      <c r="F138"/>
      <c r="G138"/>
      <c r="H138"/>
      <c r="I138"/>
      <c r="J138" s="73">
        <f t="shared" si="2"/>
        <v>0</v>
      </c>
      <c r="K138"/>
      <c r="L138"/>
      <c r="M138" s="73"/>
      <c r="N138"/>
      <c r="O138"/>
      <c r="P138"/>
    </row>
    <row r="139" spans="2:16" ht="15" x14ac:dyDescent="0.25">
      <c r="B139"/>
      <c r="C139"/>
      <c r="D139"/>
      <c r="E139"/>
      <c r="F139"/>
      <c r="G139"/>
      <c r="H139"/>
      <c r="I139"/>
      <c r="J139" s="73">
        <f t="shared" si="2"/>
        <v>0</v>
      </c>
      <c r="K139"/>
      <c r="L139"/>
      <c r="M139" s="73"/>
      <c r="N139"/>
      <c r="O139"/>
      <c r="P139"/>
    </row>
    <row r="140" spans="2:16" ht="15" x14ac:dyDescent="0.25">
      <c r="B140"/>
      <c r="C140"/>
      <c r="D140"/>
      <c r="E140"/>
      <c r="F140"/>
      <c r="G140"/>
      <c r="H140"/>
      <c r="I140"/>
      <c r="J140" s="73">
        <f t="shared" ref="J140:J203" si="3">SUM(B140:I140)</f>
        <v>0</v>
      </c>
      <c r="K140"/>
      <c r="L140"/>
      <c r="M140" s="73"/>
      <c r="N140"/>
      <c r="O140"/>
      <c r="P140"/>
    </row>
    <row r="141" spans="2:16" ht="15" x14ac:dyDescent="0.25">
      <c r="B141"/>
      <c r="C141"/>
      <c r="D141"/>
      <c r="E141"/>
      <c r="F141"/>
      <c r="G141"/>
      <c r="H141"/>
      <c r="I141"/>
      <c r="J141" s="73">
        <f t="shared" si="3"/>
        <v>0</v>
      </c>
      <c r="K141"/>
      <c r="L141"/>
      <c r="M141" s="73"/>
      <c r="N141"/>
      <c r="O141"/>
      <c r="P141"/>
    </row>
    <row r="142" spans="2:16" ht="15" x14ac:dyDescent="0.25">
      <c r="B142"/>
      <c r="C142"/>
      <c r="D142"/>
      <c r="E142"/>
      <c r="F142"/>
      <c r="G142"/>
      <c r="H142"/>
      <c r="I142"/>
      <c r="J142" s="73">
        <f t="shared" si="3"/>
        <v>0</v>
      </c>
      <c r="K142"/>
      <c r="L142"/>
      <c r="M142" s="73"/>
      <c r="N142"/>
      <c r="O142"/>
      <c r="P142"/>
    </row>
    <row r="143" spans="2:16" ht="15" x14ac:dyDescent="0.25">
      <c r="B143"/>
      <c r="C143"/>
      <c r="D143"/>
      <c r="E143"/>
      <c r="F143"/>
      <c r="G143"/>
      <c r="H143"/>
      <c r="I143"/>
      <c r="J143" s="73">
        <f t="shared" si="3"/>
        <v>0</v>
      </c>
      <c r="K143"/>
      <c r="L143"/>
      <c r="M143" s="73"/>
      <c r="N143"/>
      <c r="O143"/>
      <c r="P143"/>
    </row>
    <row r="144" spans="2:16" ht="15" x14ac:dyDescent="0.25">
      <c r="B144"/>
      <c r="C144"/>
      <c r="D144"/>
      <c r="E144"/>
      <c r="F144"/>
      <c r="G144"/>
      <c r="H144"/>
      <c r="I144"/>
      <c r="J144" s="73">
        <f t="shared" si="3"/>
        <v>0</v>
      </c>
      <c r="K144"/>
      <c r="L144"/>
      <c r="M144" s="73"/>
      <c r="N144"/>
      <c r="O144"/>
      <c r="P144"/>
    </row>
    <row r="145" spans="2:16" ht="15" x14ac:dyDescent="0.25">
      <c r="B145"/>
      <c r="C145"/>
      <c r="D145"/>
      <c r="E145"/>
      <c r="F145"/>
      <c r="G145"/>
      <c r="H145"/>
      <c r="I145"/>
      <c r="J145" s="73">
        <f t="shared" si="3"/>
        <v>0</v>
      </c>
      <c r="K145"/>
      <c r="L145"/>
      <c r="M145" s="73"/>
      <c r="N145"/>
      <c r="O145"/>
      <c r="P145"/>
    </row>
    <row r="146" spans="2:16" ht="15" x14ac:dyDescent="0.25">
      <c r="B146"/>
      <c r="C146"/>
      <c r="D146"/>
      <c r="E146"/>
      <c r="F146"/>
      <c r="G146"/>
      <c r="H146"/>
      <c r="I146"/>
      <c r="J146" s="73">
        <f t="shared" si="3"/>
        <v>0</v>
      </c>
      <c r="K146"/>
      <c r="L146"/>
      <c r="M146" s="73"/>
      <c r="N146"/>
      <c r="O146"/>
      <c r="P146"/>
    </row>
    <row r="147" spans="2:16" ht="15" x14ac:dyDescent="0.25">
      <c r="B147"/>
      <c r="C147"/>
      <c r="D147"/>
      <c r="E147"/>
      <c r="F147"/>
      <c r="G147"/>
      <c r="H147"/>
      <c r="I147"/>
      <c r="J147" s="73">
        <f t="shared" si="3"/>
        <v>0</v>
      </c>
      <c r="K147"/>
      <c r="L147"/>
      <c r="M147" s="73"/>
      <c r="N147"/>
      <c r="O147"/>
      <c r="P147"/>
    </row>
    <row r="148" spans="2:16" ht="15" x14ac:dyDescent="0.25">
      <c r="B148"/>
      <c r="C148"/>
      <c r="D148"/>
      <c r="E148"/>
      <c r="F148"/>
      <c r="G148"/>
      <c r="H148"/>
      <c r="I148"/>
      <c r="J148" s="73">
        <f t="shared" si="3"/>
        <v>0</v>
      </c>
      <c r="K148"/>
      <c r="L148"/>
      <c r="M148" s="73"/>
      <c r="N148"/>
      <c r="O148"/>
      <c r="P148"/>
    </row>
    <row r="149" spans="2:16" ht="15" x14ac:dyDescent="0.25">
      <c r="B149"/>
      <c r="C149"/>
      <c r="D149"/>
      <c r="E149"/>
      <c r="F149"/>
      <c r="G149"/>
      <c r="H149"/>
      <c r="I149"/>
      <c r="J149" s="73">
        <f t="shared" si="3"/>
        <v>0</v>
      </c>
      <c r="K149"/>
      <c r="L149"/>
      <c r="M149" s="73"/>
      <c r="N149"/>
      <c r="O149"/>
      <c r="P149"/>
    </row>
    <row r="150" spans="2:16" ht="15" x14ac:dyDescent="0.25">
      <c r="B150"/>
      <c r="C150"/>
      <c r="D150"/>
      <c r="E150"/>
      <c r="F150"/>
      <c r="G150"/>
      <c r="H150"/>
      <c r="I150"/>
      <c r="J150" s="73">
        <f t="shared" si="3"/>
        <v>0</v>
      </c>
      <c r="K150"/>
      <c r="L150"/>
      <c r="M150" s="73"/>
      <c r="N150"/>
      <c r="O150"/>
      <c r="P150"/>
    </row>
    <row r="151" spans="2:16" ht="15" x14ac:dyDescent="0.25">
      <c r="B151"/>
      <c r="C151"/>
      <c r="D151"/>
      <c r="E151"/>
      <c r="F151"/>
      <c r="G151"/>
      <c r="H151"/>
      <c r="I151"/>
      <c r="J151" s="73">
        <f t="shared" si="3"/>
        <v>0</v>
      </c>
      <c r="K151"/>
      <c r="L151"/>
      <c r="M151" s="73"/>
      <c r="N151"/>
      <c r="O151"/>
      <c r="P151"/>
    </row>
    <row r="152" spans="2:16" ht="15" x14ac:dyDescent="0.25">
      <c r="B152"/>
      <c r="C152"/>
      <c r="D152"/>
      <c r="E152"/>
      <c r="F152"/>
      <c r="G152"/>
      <c r="H152"/>
      <c r="I152"/>
      <c r="J152" s="73">
        <f t="shared" si="3"/>
        <v>0</v>
      </c>
      <c r="K152"/>
      <c r="L152"/>
      <c r="M152" s="73"/>
      <c r="N152"/>
      <c r="O152"/>
      <c r="P152"/>
    </row>
    <row r="153" spans="2:16" ht="15" x14ac:dyDescent="0.25">
      <c r="B153"/>
      <c r="C153"/>
      <c r="D153"/>
      <c r="E153"/>
      <c r="F153"/>
      <c r="G153"/>
      <c r="H153"/>
      <c r="I153"/>
      <c r="J153" s="73">
        <f t="shared" si="3"/>
        <v>0</v>
      </c>
      <c r="K153"/>
      <c r="L153"/>
      <c r="M153" s="73"/>
      <c r="N153"/>
      <c r="O153"/>
      <c r="P153"/>
    </row>
    <row r="154" spans="2:16" ht="15" x14ac:dyDescent="0.25">
      <c r="B154"/>
      <c r="C154"/>
      <c r="D154"/>
      <c r="E154"/>
      <c r="F154"/>
      <c r="G154"/>
      <c r="H154"/>
      <c r="I154"/>
      <c r="J154" s="73">
        <f t="shared" si="3"/>
        <v>0</v>
      </c>
      <c r="K154"/>
      <c r="L154"/>
      <c r="M154" s="73"/>
      <c r="N154"/>
      <c r="O154"/>
      <c r="P154"/>
    </row>
    <row r="155" spans="2:16" ht="15" x14ac:dyDescent="0.25">
      <c r="B155"/>
      <c r="C155"/>
      <c r="D155"/>
      <c r="E155"/>
      <c r="F155"/>
      <c r="G155"/>
      <c r="H155"/>
      <c r="I155"/>
      <c r="J155" s="73">
        <f t="shared" si="3"/>
        <v>0</v>
      </c>
      <c r="K155"/>
      <c r="L155"/>
      <c r="M155" s="73"/>
      <c r="N155"/>
      <c r="O155"/>
      <c r="P155"/>
    </row>
    <row r="156" spans="2:16" ht="15" x14ac:dyDescent="0.25">
      <c r="B156"/>
      <c r="C156"/>
      <c r="D156"/>
      <c r="E156"/>
      <c r="F156"/>
      <c r="G156"/>
      <c r="H156"/>
      <c r="I156"/>
      <c r="J156" s="73">
        <f t="shared" si="3"/>
        <v>0</v>
      </c>
      <c r="K156"/>
      <c r="L156"/>
      <c r="M156" s="73"/>
      <c r="N156"/>
      <c r="O156"/>
      <c r="P156"/>
    </row>
    <row r="157" spans="2:16" ht="15" x14ac:dyDescent="0.25">
      <c r="B157"/>
      <c r="C157"/>
      <c r="D157"/>
      <c r="E157"/>
      <c r="F157"/>
      <c r="G157"/>
      <c r="H157"/>
      <c r="I157"/>
      <c r="J157" s="73">
        <f t="shared" si="3"/>
        <v>0</v>
      </c>
      <c r="K157"/>
      <c r="L157"/>
      <c r="M157" s="73"/>
      <c r="N157"/>
      <c r="O157"/>
      <c r="P157"/>
    </row>
    <row r="158" spans="2:16" ht="15" x14ac:dyDescent="0.25">
      <c r="B158"/>
      <c r="C158"/>
      <c r="D158"/>
      <c r="E158"/>
      <c r="F158"/>
      <c r="G158"/>
      <c r="H158"/>
      <c r="I158"/>
      <c r="J158" s="73">
        <f t="shared" si="3"/>
        <v>0</v>
      </c>
      <c r="K158"/>
      <c r="L158"/>
      <c r="M158" s="73"/>
      <c r="N158"/>
      <c r="O158"/>
      <c r="P158"/>
    </row>
    <row r="159" spans="2:16" ht="15" x14ac:dyDescent="0.25">
      <c r="B159"/>
      <c r="C159"/>
      <c r="D159"/>
      <c r="E159"/>
      <c r="F159"/>
      <c r="G159"/>
      <c r="H159"/>
      <c r="I159"/>
      <c r="J159" s="73">
        <f t="shared" si="3"/>
        <v>0</v>
      </c>
      <c r="K159"/>
      <c r="L159"/>
      <c r="M159" s="73"/>
      <c r="N159"/>
      <c r="O159"/>
      <c r="P159"/>
    </row>
    <row r="160" spans="2:16" ht="15" x14ac:dyDescent="0.25">
      <c r="B160"/>
      <c r="C160"/>
      <c r="D160"/>
      <c r="E160"/>
      <c r="F160"/>
      <c r="G160"/>
      <c r="H160"/>
      <c r="I160"/>
      <c r="J160" s="73">
        <f t="shared" si="3"/>
        <v>0</v>
      </c>
      <c r="K160"/>
      <c r="L160"/>
      <c r="M160" s="73"/>
      <c r="N160"/>
      <c r="O160"/>
      <c r="P160"/>
    </row>
    <row r="161" spans="2:16" ht="15" x14ac:dyDescent="0.25">
      <c r="B161"/>
      <c r="C161"/>
      <c r="D161"/>
      <c r="E161"/>
      <c r="F161"/>
      <c r="G161"/>
      <c r="H161"/>
      <c r="I161"/>
      <c r="J161" s="73">
        <f t="shared" si="3"/>
        <v>0</v>
      </c>
      <c r="K161"/>
      <c r="L161"/>
      <c r="M161" s="73"/>
      <c r="N161"/>
      <c r="O161"/>
      <c r="P161"/>
    </row>
    <row r="162" spans="2:16" ht="15" x14ac:dyDescent="0.25">
      <c r="B162"/>
      <c r="C162"/>
      <c r="D162"/>
      <c r="E162"/>
      <c r="F162"/>
      <c r="G162"/>
      <c r="H162"/>
      <c r="I162"/>
      <c r="J162" s="73">
        <f t="shared" si="3"/>
        <v>0</v>
      </c>
      <c r="K162"/>
      <c r="L162"/>
      <c r="M162" s="73"/>
      <c r="N162"/>
      <c r="O162"/>
      <c r="P162"/>
    </row>
    <row r="163" spans="2:16" ht="15" x14ac:dyDescent="0.25">
      <c r="B163"/>
      <c r="C163"/>
      <c r="D163"/>
      <c r="E163"/>
      <c r="F163"/>
      <c r="G163"/>
      <c r="H163"/>
      <c r="I163"/>
      <c r="J163" s="73">
        <f t="shared" si="3"/>
        <v>0</v>
      </c>
      <c r="K163"/>
      <c r="L163"/>
      <c r="M163" s="73"/>
      <c r="N163"/>
      <c r="O163"/>
      <c r="P163"/>
    </row>
    <row r="164" spans="2:16" ht="15" x14ac:dyDescent="0.25">
      <c r="B164"/>
      <c r="C164"/>
      <c r="D164"/>
      <c r="E164"/>
      <c r="F164"/>
      <c r="G164"/>
      <c r="H164"/>
      <c r="I164"/>
      <c r="J164" s="73">
        <f t="shared" si="3"/>
        <v>0</v>
      </c>
      <c r="K164"/>
      <c r="L164"/>
      <c r="M164" s="73"/>
      <c r="N164"/>
      <c r="O164"/>
      <c r="P164"/>
    </row>
    <row r="165" spans="2:16" ht="15" x14ac:dyDescent="0.25">
      <c r="B165"/>
      <c r="C165"/>
      <c r="D165"/>
      <c r="E165"/>
      <c r="F165"/>
      <c r="G165"/>
      <c r="H165"/>
      <c r="I165"/>
      <c r="J165" s="73">
        <f t="shared" si="3"/>
        <v>0</v>
      </c>
      <c r="K165"/>
      <c r="L165"/>
      <c r="M165" s="73"/>
      <c r="N165"/>
      <c r="O165"/>
      <c r="P165"/>
    </row>
    <row r="166" spans="2:16" ht="15" x14ac:dyDescent="0.25">
      <c r="B166"/>
      <c r="C166"/>
      <c r="D166"/>
      <c r="E166"/>
      <c r="F166"/>
      <c r="G166"/>
      <c r="H166"/>
      <c r="I166"/>
      <c r="J166" s="73">
        <f t="shared" si="3"/>
        <v>0</v>
      </c>
      <c r="K166"/>
      <c r="L166"/>
      <c r="M166" s="73"/>
      <c r="N166"/>
      <c r="O166"/>
      <c r="P166"/>
    </row>
    <row r="167" spans="2:16" ht="15" x14ac:dyDescent="0.25">
      <c r="B167"/>
      <c r="C167"/>
      <c r="D167"/>
      <c r="E167"/>
      <c r="F167"/>
      <c r="G167"/>
      <c r="H167"/>
      <c r="I167"/>
      <c r="J167" s="73">
        <f t="shared" si="3"/>
        <v>0</v>
      </c>
      <c r="K167"/>
      <c r="L167"/>
      <c r="M167" s="73"/>
      <c r="N167"/>
      <c r="O167"/>
      <c r="P167"/>
    </row>
    <row r="168" spans="2:16" ht="15" x14ac:dyDescent="0.25">
      <c r="B168"/>
      <c r="C168"/>
      <c r="D168"/>
      <c r="E168"/>
      <c r="F168"/>
      <c r="G168"/>
      <c r="H168"/>
      <c r="I168"/>
      <c r="J168" s="73">
        <f t="shared" si="3"/>
        <v>0</v>
      </c>
      <c r="K168"/>
      <c r="L168"/>
      <c r="M168" s="73"/>
      <c r="N168"/>
      <c r="O168"/>
      <c r="P168"/>
    </row>
    <row r="169" spans="2:16" ht="15" x14ac:dyDescent="0.25">
      <c r="B169"/>
      <c r="C169"/>
      <c r="D169"/>
      <c r="E169"/>
      <c r="F169"/>
      <c r="G169"/>
      <c r="H169"/>
      <c r="I169"/>
      <c r="J169" s="73">
        <f t="shared" si="3"/>
        <v>0</v>
      </c>
      <c r="K169"/>
      <c r="L169"/>
      <c r="M169" s="73"/>
      <c r="N169"/>
      <c r="O169"/>
      <c r="P169"/>
    </row>
    <row r="170" spans="2:16" ht="15" x14ac:dyDescent="0.25">
      <c r="B170"/>
      <c r="C170"/>
      <c r="D170"/>
      <c r="E170"/>
      <c r="F170"/>
      <c r="G170"/>
      <c r="H170"/>
      <c r="I170"/>
      <c r="J170" s="73">
        <f t="shared" si="3"/>
        <v>0</v>
      </c>
      <c r="K170"/>
      <c r="L170"/>
      <c r="M170" s="73"/>
      <c r="N170"/>
      <c r="O170"/>
      <c r="P170"/>
    </row>
    <row r="171" spans="2:16" ht="15" x14ac:dyDescent="0.25">
      <c r="B171"/>
      <c r="C171"/>
      <c r="D171"/>
      <c r="E171"/>
      <c r="F171"/>
      <c r="G171"/>
      <c r="H171"/>
      <c r="I171"/>
      <c r="J171" s="73">
        <f t="shared" si="3"/>
        <v>0</v>
      </c>
      <c r="K171"/>
      <c r="L171"/>
      <c r="M171" s="73"/>
      <c r="N171"/>
      <c r="O171"/>
      <c r="P171"/>
    </row>
    <row r="172" spans="2:16" ht="15" x14ac:dyDescent="0.25">
      <c r="B172"/>
      <c r="C172"/>
      <c r="D172"/>
      <c r="E172"/>
      <c r="F172"/>
      <c r="G172"/>
      <c r="H172"/>
      <c r="I172"/>
      <c r="J172" s="73">
        <f t="shared" si="3"/>
        <v>0</v>
      </c>
      <c r="K172"/>
      <c r="L172"/>
      <c r="M172" s="73"/>
      <c r="N172"/>
      <c r="O172"/>
      <c r="P172"/>
    </row>
    <row r="173" spans="2:16" ht="15" x14ac:dyDescent="0.25">
      <c r="B173"/>
      <c r="C173"/>
      <c r="D173"/>
      <c r="E173"/>
      <c r="F173"/>
      <c r="G173"/>
      <c r="H173"/>
      <c r="I173"/>
      <c r="J173" s="73">
        <f t="shared" si="3"/>
        <v>0</v>
      </c>
      <c r="K173"/>
      <c r="L173"/>
      <c r="M173" s="73"/>
      <c r="N173"/>
      <c r="O173"/>
      <c r="P173"/>
    </row>
    <row r="174" spans="2:16" ht="15" x14ac:dyDescent="0.25">
      <c r="B174"/>
      <c r="C174"/>
      <c r="D174"/>
      <c r="E174"/>
      <c r="F174"/>
      <c r="G174"/>
      <c r="H174"/>
      <c r="I174"/>
      <c r="J174" s="73">
        <f t="shared" si="3"/>
        <v>0</v>
      </c>
      <c r="K174"/>
      <c r="L174"/>
      <c r="M174" s="73"/>
      <c r="N174"/>
      <c r="O174"/>
      <c r="P174"/>
    </row>
    <row r="175" spans="2:16" ht="15" x14ac:dyDescent="0.25">
      <c r="B175"/>
      <c r="C175"/>
      <c r="D175"/>
      <c r="E175"/>
      <c r="F175"/>
      <c r="G175"/>
      <c r="H175"/>
      <c r="I175"/>
      <c r="J175" s="73">
        <f t="shared" si="3"/>
        <v>0</v>
      </c>
      <c r="K175"/>
      <c r="L175"/>
      <c r="M175" s="73"/>
      <c r="N175"/>
      <c r="O175"/>
      <c r="P175"/>
    </row>
    <row r="176" spans="2:16" ht="15" x14ac:dyDescent="0.25">
      <c r="B176"/>
      <c r="C176"/>
      <c r="D176"/>
      <c r="E176"/>
      <c r="F176"/>
      <c r="G176"/>
      <c r="H176"/>
      <c r="I176"/>
      <c r="J176" s="73">
        <f t="shared" si="3"/>
        <v>0</v>
      </c>
      <c r="K176"/>
      <c r="L176"/>
      <c r="M176" s="73"/>
      <c r="N176"/>
      <c r="O176"/>
      <c r="P176"/>
    </row>
    <row r="177" spans="2:16" ht="15" x14ac:dyDescent="0.25">
      <c r="B177"/>
      <c r="C177"/>
      <c r="D177"/>
      <c r="E177"/>
      <c r="F177"/>
      <c r="G177"/>
      <c r="H177"/>
      <c r="I177"/>
      <c r="J177" s="73">
        <f t="shared" si="3"/>
        <v>0</v>
      </c>
      <c r="K177"/>
      <c r="L177"/>
      <c r="M177" s="73"/>
      <c r="N177"/>
      <c r="O177"/>
      <c r="P177"/>
    </row>
    <row r="178" spans="2:16" ht="15" x14ac:dyDescent="0.25">
      <c r="B178"/>
      <c r="C178"/>
      <c r="D178"/>
      <c r="E178"/>
      <c r="F178"/>
      <c r="G178"/>
      <c r="H178"/>
      <c r="I178"/>
      <c r="J178" s="73">
        <f t="shared" si="3"/>
        <v>0</v>
      </c>
      <c r="K178"/>
      <c r="L178"/>
      <c r="M178" s="73"/>
      <c r="N178"/>
      <c r="O178"/>
      <c r="P178"/>
    </row>
    <row r="179" spans="2:16" ht="15" x14ac:dyDescent="0.25">
      <c r="B179"/>
      <c r="C179"/>
      <c r="D179"/>
      <c r="E179"/>
      <c r="F179"/>
      <c r="G179"/>
      <c r="H179"/>
      <c r="I179"/>
      <c r="J179" s="73">
        <f t="shared" si="3"/>
        <v>0</v>
      </c>
      <c r="K179"/>
      <c r="L179"/>
      <c r="M179" s="73"/>
      <c r="N179"/>
      <c r="O179"/>
      <c r="P179"/>
    </row>
    <row r="180" spans="2:16" ht="15" x14ac:dyDescent="0.25">
      <c r="B180"/>
      <c r="C180"/>
      <c r="D180"/>
      <c r="E180"/>
      <c r="F180"/>
      <c r="G180"/>
      <c r="H180"/>
      <c r="I180"/>
      <c r="J180" s="73">
        <f t="shared" si="3"/>
        <v>0</v>
      </c>
      <c r="K180"/>
      <c r="L180"/>
      <c r="M180" s="73"/>
      <c r="N180"/>
      <c r="O180"/>
      <c r="P180"/>
    </row>
    <row r="181" spans="2:16" ht="15" x14ac:dyDescent="0.25">
      <c r="B181"/>
      <c r="C181"/>
      <c r="D181"/>
      <c r="E181"/>
      <c r="F181"/>
      <c r="G181"/>
      <c r="H181"/>
      <c r="I181"/>
      <c r="J181" s="73">
        <f t="shared" si="3"/>
        <v>0</v>
      </c>
      <c r="K181"/>
      <c r="L181"/>
      <c r="M181" s="73"/>
      <c r="N181"/>
      <c r="O181"/>
      <c r="P181"/>
    </row>
    <row r="182" spans="2:16" ht="15" x14ac:dyDescent="0.25">
      <c r="B182"/>
      <c r="C182"/>
      <c r="D182"/>
      <c r="E182"/>
      <c r="F182"/>
      <c r="G182"/>
      <c r="H182"/>
      <c r="I182"/>
      <c r="J182" s="73">
        <f t="shared" si="3"/>
        <v>0</v>
      </c>
      <c r="K182"/>
      <c r="L182"/>
      <c r="M182" s="73"/>
      <c r="N182"/>
      <c r="O182"/>
      <c r="P182"/>
    </row>
    <row r="183" spans="2:16" ht="15" x14ac:dyDescent="0.25">
      <c r="B183"/>
      <c r="C183"/>
      <c r="D183"/>
      <c r="E183"/>
      <c r="F183"/>
      <c r="G183"/>
      <c r="H183"/>
      <c r="I183"/>
      <c r="J183" s="73">
        <f t="shared" si="3"/>
        <v>0</v>
      </c>
      <c r="K183"/>
      <c r="L183"/>
      <c r="M183" s="73"/>
      <c r="N183"/>
      <c r="O183"/>
      <c r="P183"/>
    </row>
    <row r="184" spans="2:16" ht="15" x14ac:dyDescent="0.25">
      <c r="B184"/>
      <c r="C184"/>
      <c r="D184"/>
      <c r="E184"/>
      <c r="F184"/>
      <c r="G184"/>
      <c r="H184"/>
      <c r="I184"/>
      <c r="J184" s="73">
        <f t="shared" si="3"/>
        <v>0</v>
      </c>
      <c r="K184"/>
      <c r="L184"/>
      <c r="M184" s="73"/>
      <c r="N184"/>
      <c r="O184"/>
      <c r="P184"/>
    </row>
    <row r="185" spans="2:16" ht="15" x14ac:dyDescent="0.25">
      <c r="B185"/>
      <c r="C185"/>
      <c r="D185"/>
      <c r="E185"/>
      <c r="F185"/>
      <c r="G185"/>
      <c r="H185"/>
      <c r="I185"/>
      <c r="J185" s="73">
        <f t="shared" si="3"/>
        <v>0</v>
      </c>
      <c r="K185"/>
      <c r="L185"/>
      <c r="M185" s="73"/>
      <c r="N185"/>
      <c r="O185"/>
      <c r="P185"/>
    </row>
    <row r="186" spans="2:16" ht="15" x14ac:dyDescent="0.25">
      <c r="B186"/>
      <c r="C186"/>
      <c r="D186"/>
      <c r="E186"/>
      <c r="F186"/>
      <c r="G186"/>
      <c r="H186"/>
      <c r="I186"/>
      <c r="J186" s="73">
        <f t="shared" si="3"/>
        <v>0</v>
      </c>
      <c r="K186"/>
      <c r="L186"/>
      <c r="M186" s="73"/>
      <c r="N186"/>
      <c r="O186"/>
      <c r="P186"/>
    </row>
    <row r="187" spans="2:16" ht="15" x14ac:dyDescent="0.25">
      <c r="B187"/>
      <c r="C187"/>
      <c r="D187"/>
      <c r="E187"/>
      <c r="F187"/>
      <c r="G187"/>
      <c r="H187"/>
      <c r="I187"/>
      <c r="J187" s="73">
        <f t="shared" si="3"/>
        <v>0</v>
      </c>
      <c r="K187"/>
      <c r="L187"/>
      <c r="M187" s="73"/>
      <c r="N187"/>
      <c r="O187"/>
      <c r="P187"/>
    </row>
    <row r="188" spans="2:16" ht="15" x14ac:dyDescent="0.25">
      <c r="B188"/>
      <c r="C188"/>
      <c r="D188"/>
      <c r="E188"/>
      <c r="F188"/>
      <c r="G188"/>
      <c r="H188"/>
      <c r="I188"/>
      <c r="J188" s="73">
        <f t="shared" si="3"/>
        <v>0</v>
      </c>
      <c r="K188"/>
      <c r="L188"/>
      <c r="M188" s="73"/>
      <c r="N188"/>
      <c r="O188"/>
      <c r="P188"/>
    </row>
    <row r="189" spans="2:16" ht="15" x14ac:dyDescent="0.25">
      <c r="B189"/>
      <c r="C189"/>
      <c r="D189"/>
      <c r="E189"/>
      <c r="F189"/>
      <c r="G189"/>
      <c r="H189"/>
      <c r="I189"/>
      <c r="J189" s="73">
        <f t="shared" si="3"/>
        <v>0</v>
      </c>
      <c r="K189"/>
      <c r="L189"/>
      <c r="M189" s="73"/>
      <c r="N189"/>
      <c r="O189"/>
      <c r="P189"/>
    </row>
    <row r="190" spans="2:16" ht="15" x14ac:dyDescent="0.25">
      <c r="B190"/>
      <c r="C190"/>
      <c r="D190"/>
      <c r="E190"/>
      <c r="F190"/>
      <c r="G190"/>
      <c r="H190"/>
      <c r="I190"/>
      <c r="J190" s="73">
        <f t="shared" si="3"/>
        <v>0</v>
      </c>
      <c r="K190"/>
      <c r="L190"/>
      <c r="M190" s="73"/>
      <c r="N190"/>
      <c r="O190"/>
      <c r="P190"/>
    </row>
    <row r="191" spans="2:16" ht="15" x14ac:dyDescent="0.25">
      <c r="B191"/>
      <c r="C191"/>
      <c r="D191"/>
      <c r="E191"/>
      <c r="F191"/>
      <c r="G191"/>
      <c r="H191"/>
      <c r="I191"/>
      <c r="J191" s="73">
        <f t="shared" si="3"/>
        <v>0</v>
      </c>
      <c r="K191"/>
      <c r="L191"/>
      <c r="M191" s="73"/>
      <c r="N191"/>
      <c r="O191"/>
      <c r="P191"/>
    </row>
    <row r="192" spans="2:16" ht="15" x14ac:dyDescent="0.25">
      <c r="B192"/>
      <c r="C192"/>
      <c r="D192"/>
      <c r="E192"/>
      <c r="F192"/>
      <c r="G192"/>
      <c r="H192"/>
      <c r="I192"/>
      <c r="J192" s="73">
        <f t="shared" si="3"/>
        <v>0</v>
      </c>
      <c r="K192"/>
      <c r="L192"/>
      <c r="M192" s="73"/>
      <c r="N192"/>
      <c r="O192"/>
      <c r="P192"/>
    </row>
    <row r="193" spans="2:16" ht="15" x14ac:dyDescent="0.25">
      <c r="B193"/>
      <c r="C193"/>
      <c r="D193"/>
      <c r="E193"/>
      <c r="F193"/>
      <c r="G193"/>
      <c r="H193"/>
      <c r="I193"/>
      <c r="J193" s="73">
        <f t="shared" si="3"/>
        <v>0</v>
      </c>
      <c r="K193"/>
      <c r="L193"/>
      <c r="M193" s="73"/>
      <c r="N193"/>
      <c r="O193"/>
      <c r="P193"/>
    </row>
    <row r="194" spans="2:16" ht="15" x14ac:dyDescent="0.25">
      <c r="B194"/>
      <c r="C194"/>
      <c r="D194"/>
      <c r="E194"/>
      <c r="F194"/>
      <c r="G194"/>
      <c r="H194"/>
      <c r="I194"/>
      <c r="J194" s="73">
        <f t="shared" si="3"/>
        <v>0</v>
      </c>
      <c r="K194"/>
      <c r="L194"/>
      <c r="M194" s="73"/>
      <c r="N194"/>
      <c r="O194"/>
      <c r="P194"/>
    </row>
    <row r="195" spans="2:16" ht="15" x14ac:dyDescent="0.25">
      <c r="B195"/>
      <c r="C195"/>
      <c r="D195"/>
      <c r="E195"/>
      <c r="F195"/>
      <c r="G195"/>
      <c r="H195"/>
      <c r="I195"/>
      <c r="J195" s="73">
        <f t="shared" si="3"/>
        <v>0</v>
      </c>
      <c r="K195"/>
      <c r="L195"/>
      <c r="M195" s="73"/>
      <c r="N195"/>
      <c r="O195"/>
      <c r="P195"/>
    </row>
    <row r="196" spans="2:16" ht="15" x14ac:dyDescent="0.25">
      <c r="B196"/>
      <c r="C196"/>
      <c r="D196"/>
      <c r="E196"/>
      <c r="F196"/>
      <c r="G196"/>
      <c r="H196"/>
      <c r="I196"/>
      <c r="J196" s="73">
        <f t="shared" si="3"/>
        <v>0</v>
      </c>
      <c r="K196"/>
      <c r="L196"/>
      <c r="M196" s="73"/>
      <c r="N196"/>
      <c r="O196"/>
      <c r="P196"/>
    </row>
    <row r="197" spans="2:16" ht="15" x14ac:dyDescent="0.25">
      <c r="B197"/>
      <c r="C197"/>
      <c r="D197"/>
      <c r="E197"/>
      <c r="F197"/>
      <c r="G197"/>
      <c r="H197"/>
      <c r="I197"/>
      <c r="J197" s="73">
        <f t="shared" si="3"/>
        <v>0</v>
      </c>
      <c r="K197"/>
      <c r="L197"/>
      <c r="M197" s="73"/>
      <c r="N197"/>
      <c r="O197"/>
      <c r="P197"/>
    </row>
    <row r="198" spans="2:16" ht="15" x14ac:dyDescent="0.25">
      <c r="B198"/>
      <c r="C198"/>
      <c r="D198"/>
      <c r="E198"/>
      <c r="F198"/>
      <c r="G198"/>
      <c r="H198"/>
      <c r="I198"/>
      <c r="J198" s="73">
        <f t="shared" si="3"/>
        <v>0</v>
      </c>
      <c r="K198"/>
      <c r="L198"/>
      <c r="M198" s="73"/>
      <c r="N198"/>
      <c r="O198"/>
      <c r="P198"/>
    </row>
    <row r="199" spans="2:16" ht="15" x14ac:dyDescent="0.25">
      <c r="B199"/>
      <c r="C199"/>
      <c r="D199"/>
      <c r="E199"/>
      <c r="F199"/>
      <c r="G199"/>
      <c r="H199"/>
      <c r="I199"/>
      <c r="J199" s="73">
        <f t="shared" si="3"/>
        <v>0</v>
      </c>
      <c r="K199"/>
      <c r="L199"/>
      <c r="M199" s="73"/>
      <c r="N199"/>
      <c r="O199"/>
      <c r="P199"/>
    </row>
    <row r="200" spans="2:16" ht="15" x14ac:dyDescent="0.25">
      <c r="B200"/>
      <c r="C200"/>
      <c r="D200"/>
      <c r="E200"/>
      <c r="F200"/>
      <c r="G200"/>
      <c r="H200"/>
      <c r="I200"/>
      <c r="J200" s="73">
        <f t="shared" si="3"/>
        <v>0</v>
      </c>
      <c r="K200"/>
      <c r="L200"/>
      <c r="M200" s="73"/>
      <c r="N200"/>
      <c r="O200"/>
      <c r="P200"/>
    </row>
    <row r="201" spans="2:16" ht="15" x14ac:dyDescent="0.25">
      <c r="B201"/>
      <c r="C201"/>
      <c r="D201"/>
      <c r="E201"/>
      <c r="F201"/>
      <c r="G201"/>
      <c r="H201"/>
      <c r="I201"/>
      <c r="J201" s="73">
        <f t="shared" si="3"/>
        <v>0</v>
      </c>
      <c r="K201"/>
      <c r="L201"/>
      <c r="M201" s="73"/>
      <c r="N201"/>
      <c r="O201"/>
      <c r="P201"/>
    </row>
    <row r="202" spans="2:16" ht="15" x14ac:dyDescent="0.25">
      <c r="B202"/>
      <c r="C202"/>
      <c r="D202"/>
      <c r="E202"/>
      <c r="F202"/>
      <c r="G202"/>
      <c r="H202"/>
      <c r="I202"/>
      <c r="J202" s="73">
        <f t="shared" si="3"/>
        <v>0</v>
      </c>
      <c r="K202"/>
      <c r="L202"/>
      <c r="M202" s="73"/>
      <c r="N202"/>
      <c r="O202"/>
      <c r="P202"/>
    </row>
    <row r="203" spans="2:16" ht="15" x14ac:dyDescent="0.25">
      <c r="B203"/>
      <c r="C203"/>
      <c r="D203"/>
      <c r="E203"/>
      <c r="F203"/>
      <c r="G203"/>
      <c r="H203"/>
      <c r="I203"/>
      <c r="J203" s="73">
        <f t="shared" si="3"/>
        <v>0</v>
      </c>
      <c r="K203"/>
      <c r="L203"/>
      <c r="M203" s="73"/>
      <c r="N203"/>
      <c r="O203"/>
      <c r="P203"/>
    </row>
    <row r="204" spans="2:16" ht="15" x14ac:dyDescent="0.25">
      <c r="B204"/>
      <c r="C204"/>
      <c r="D204"/>
      <c r="E204"/>
      <c r="F204"/>
      <c r="G204"/>
      <c r="H204"/>
      <c r="I204"/>
      <c r="J204" s="73">
        <f t="shared" ref="J204:J219" si="4">SUM(B204:I204)</f>
        <v>0</v>
      </c>
      <c r="K204"/>
      <c r="L204"/>
      <c r="M204" s="73"/>
      <c r="N204"/>
      <c r="O204"/>
      <c r="P204"/>
    </row>
    <row r="205" spans="2:16" ht="15" x14ac:dyDescent="0.25">
      <c r="B205"/>
      <c r="C205"/>
      <c r="D205"/>
      <c r="E205"/>
      <c r="F205"/>
      <c r="G205"/>
      <c r="H205"/>
      <c r="I205"/>
      <c r="J205" s="73">
        <f t="shared" si="4"/>
        <v>0</v>
      </c>
      <c r="K205"/>
      <c r="L205"/>
      <c r="M205" s="73"/>
      <c r="N205"/>
      <c r="O205"/>
      <c r="P205"/>
    </row>
    <row r="206" spans="2:16" ht="15" x14ac:dyDescent="0.25">
      <c r="B206"/>
      <c r="C206"/>
      <c r="D206"/>
      <c r="E206"/>
      <c r="F206"/>
      <c r="G206"/>
      <c r="H206"/>
      <c r="I206"/>
      <c r="J206" s="73">
        <f t="shared" si="4"/>
        <v>0</v>
      </c>
      <c r="K206"/>
      <c r="L206"/>
      <c r="M206" s="73"/>
      <c r="N206"/>
      <c r="O206"/>
      <c r="P206"/>
    </row>
    <row r="207" spans="2:16" ht="15" x14ac:dyDescent="0.25">
      <c r="B207"/>
      <c r="C207"/>
      <c r="D207"/>
      <c r="E207"/>
      <c r="F207"/>
      <c r="G207"/>
      <c r="H207"/>
      <c r="I207"/>
      <c r="J207" s="73">
        <f t="shared" si="4"/>
        <v>0</v>
      </c>
      <c r="K207"/>
      <c r="L207"/>
      <c r="M207" s="73"/>
      <c r="N207"/>
      <c r="O207"/>
      <c r="P207"/>
    </row>
    <row r="208" spans="2:16" ht="15" x14ac:dyDescent="0.25">
      <c r="B208"/>
      <c r="C208"/>
      <c r="D208"/>
      <c r="E208"/>
      <c r="F208"/>
      <c r="G208"/>
      <c r="H208"/>
      <c r="I208"/>
      <c r="J208" s="73">
        <f t="shared" si="4"/>
        <v>0</v>
      </c>
      <c r="K208"/>
      <c r="L208"/>
      <c r="M208" s="73"/>
      <c r="N208"/>
      <c r="O208"/>
      <c r="P208"/>
    </row>
    <row r="209" spans="2:16" ht="15" x14ac:dyDescent="0.25">
      <c r="B209"/>
      <c r="C209"/>
      <c r="D209"/>
      <c r="E209"/>
      <c r="F209"/>
      <c r="G209"/>
      <c r="H209"/>
      <c r="I209"/>
      <c r="J209" s="73">
        <f t="shared" si="4"/>
        <v>0</v>
      </c>
      <c r="K209"/>
      <c r="L209"/>
      <c r="M209" s="73"/>
      <c r="N209"/>
      <c r="O209"/>
      <c r="P209"/>
    </row>
    <row r="210" spans="2:16" ht="15" x14ac:dyDescent="0.25">
      <c r="B210"/>
      <c r="C210"/>
      <c r="D210"/>
      <c r="E210"/>
      <c r="F210"/>
      <c r="G210"/>
      <c r="H210"/>
      <c r="I210"/>
      <c r="J210" s="73">
        <f t="shared" si="4"/>
        <v>0</v>
      </c>
      <c r="K210"/>
      <c r="L210"/>
      <c r="M210" s="73"/>
      <c r="N210"/>
      <c r="O210"/>
      <c r="P210"/>
    </row>
    <row r="211" spans="2:16" ht="15" x14ac:dyDescent="0.25">
      <c r="B211"/>
      <c r="C211"/>
      <c r="D211"/>
      <c r="E211"/>
      <c r="F211"/>
      <c r="G211"/>
      <c r="H211"/>
      <c r="I211"/>
      <c r="J211" s="73">
        <f t="shared" si="4"/>
        <v>0</v>
      </c>
      <c r="K211"/>
      <c r="L211"/>
      <c r="M211" s="73"/>
      <c r="N211"/>
      <c r="O211"/>
      <c r="P211"/>
    </row>
    <row r="212" spans="2:16" ht="15" x14ac:dyDescent="0.25">
      <c r="B212"/>
      <c r="C212"/>
      <c r="D212"/>
      <c r="E212"/>
      <c r="F212"/>
      <c r="G212"/>
      <c r="H212"/>
      <c r="I212"/>
      <c r="J212" s="73">
        <f t="shared" si="4"/>
        <v>0</v>
      </c>
      <c r="K212"/>
      <c r="L212"/>
      <c r="M212" s="73"/>
      <c r="N212"/>
      <c r="O212"/>
      <c r="P212"/>
    </row>
    <row r="213" spans="2:16" ht="15" x14ac:dyDescent="0.25">
      <c r="B213"/>
      <c r="C213"/>
      <c r="D213"/>
      <c r="E213"/>
      <c r="F213"/>
      <c r="G213"/>
      <c r="H213"/>
      <c r="I213"/>
      <c r="J213" s="73">
        <f t="shared" si="4"/>
        <v>0</v>
      </c>
      <c r="K213"/>
      <c r="L213"/>
      <c r="M213" s="73"/>
      <c r="N213"/>
      <c r="O213"/>
      <c r="P213"/>
    </row>
    <row r="214" spans="2:16" ht="15" x14ac:dyDescent="0.25">
      <c r="B214"/>
      <c r="C214"/>
      <c r="D214"/>
      <c r="E214"/>
      <c r="F214"/>
      <c r="G214"/>
      <c r="H214"/>
      <c r="I214"/>
      <c r="J214" s="73">
        <f t="shared" si="4"/>
        <v>0</v>
      </c>
      <c r="K214"/>
      <c r="L214"/>
      <c r="M214" s="73"/>
      <c r="N214"/>
      <c r="O214"/>
      <c r="P214"/>
    </row>
    <row r="215" spans="2:16" ht="15" x14ac:dyDescent="0.25">
      <c r="B215"/>
      <c r="C215"/>
      <c r="D215"/>
      <c r="E215"/>
      <c r="F215"/>
      <c r="G215"/>
      <c r="H215"/>
      <c r="I215"/>
      <c r="J215" s="73">
        <f t="shared" si="4"/>
        <v>0</v>
      </c>
      <c r="K215"/>
      <c r="L215"/>
      <c r="M215" s="73"/>
      <c r="N215"/>
      <c r="O215"/>
      <c r="P215"/>
    </row>
    <row r="216" spans="2:16" ht="15" x14ac:dyDescent="0.25">
      <c r="B216"/>
      <c r="C216"/>
      <c r="D216"/>
      <c r="E216"/>
      <c r="F216"/>
      <c r="G216"/>
      <c r="H216"/>
      <c r="I216"/>
      <c r="J216" s="73">
        <f t="shared" si="4"/>
        <v>0</v>
      </c>
      <c r="K216"/>
      <c r="L216"/>
      <c r="M216" s="73"/>
      <c r="N216"/>
      <c r="O216"/>
      <c r="P216"/>
    </row>
    <row r="217" spans="2:16" ht="15" x14ac:dyDescent="0.25">
      <c r="B217"/>
      <c r="C217"/>
      <c r="D217"/>
      <c r="E217"/>
      <c r="F217"/>
      <c r="G217"/>
      <c r="H217"/>
      <c r="I217"/>
      <c r="J217" s="73">
        <f t="shared" si="4"/>
        <v>0</v>
      </c>
      <c r="K217"/>
      <c r="L217"/>
      <c r="M217" s="73"/>
      <c r="N217"/>
      <c r="O217"/>
      <c r="P217"/>
    </row>
    <row r="218" spans="2:16" ht="15" x14ac:dyDescent="0.25">
      <c r="B218"/>
      <c r="C218"/>
      <c r="D218"/>
      <c r="E218"/>
      <c r="F218"/>
      <c r="G218"/>
      <c r="H218"/>
      <c r="I218"/>
      <c r="J218" s="73">
        <f t="shared" si="4"/>
        <v>0</v>
      </c>
      <c r="K218"/>
      <c r="L218"/>
      <c r="M218" s="73"/>
      <c r="N218"/>
      <c r="O218"/>
      <c r="P218"/>
    </row>
    <row r="219" spans="2:16" ht="15" x14ac:dyDescent="0.25">
      <c r="B219"/>
      <c r="C219"/>
      <c r="D219"/>
      <c r="E219"/>
      <c r="F219"/>
      <c r="G219"/>
      <c r="H219"/>
      <c r="I219"/>
      <c r="J219" s="73">
        <f t="shared" si="4"/>
        <v>0</v>
      </c>
      <c r="K219"/>
      <c r="L219"/>
      <c r="M219" s="73"/>
      <c r="N219"/>
      <c r="O219"/>
      <c r="P219"/>
    </row>
    <row r="220" spans="2:16" ht="15" x14ac:dyDescent="0.25">
      <c r="B220"/>
      <c r="C220"/>
      <c r="D220"/>
      <c r="E220"/>
      <c r="F220"/>
      <c r="G220"/>
      <c r="H220"/>
      <c r="I220"/>
      <c r="K220"/>
      <c r="L220"/>
      <c r="N220"/>
      <c r="O220"/>
      <c r="P220"/>
    </row>
    <row r="221" spans="2:16" ht="15" x14ac:dyDescent="0.25">
      <c r="B221"/>
      <c r="C221"/>
      <c r="D221"/>
      <c r="E221"/>
      <c r="F221"/>
      <c r="G221"/>
      <c r="H221"/>
      <c r="I221"/>
      <c r="K221"/>
      <c r="L221"/>
      <c r="N221"/>
      <c r="O221"/>
      <c r="P221"/>
    </row>
    <row r="222" spans="2:16" ht="15" x14ac:dyDescent="0.25">
      <c r="B222"/>
      <c r="C222"/>
      <c r="D222"/>
      <c r="E222"/>
      <c r="F222"/>
      <c r="G222"/>
      <c r="H222"/>
      <c r="I222"/>
      <c r="K222"/>
      <c r="L222"/>
      <c r="N222"/>
      <c r="O222"/>
      <c r="P222"/>
    </row>
    <row r="223" spans="2:16" ht="15" x14ac:dyDescent="0.25">
      <c r="B223"/>
      <c r="C223"/>
      <c r="D223"/>
      <c r="E223"/>
      <c r="F223"/>
      <c r="G223"/>
      <c r="H223"/>
      <c r="I223"/>
      <c r="K223"/>
      <c r="L223"/>
      <c r="N223"/>
      <c r="O223"/>
      <c r="P223"/>
    </row>
    <row r="224" spans="2:16" ht="15" x14ac:dyDescent="0.25">
      <c r="B224"/>
      <c r="C224"/>
      <c r="D224"/>
      <c r="E224"/>
      <c r="F224"/>
      <c r="G224"/>
      <c r="H224"/>
      <c r="I224"/>
      <c r="K224"/>
      <c r="L224"/>
      <c r="N224"/>
      <c r="O224"/>
      <c r="P224"/>
    </row>
    <row r="225" spans="2:16" ht="15" x14ac:dyDescent="0.25">
      <c r="B225"/>
      <c r="C225"/>
      <c r="D225"/>
      <c r="E225"/>
      <c r="F225"/>
      <c r="G225"/>
      <c r="H225"/>
      <c r="I225"/>
      <c r="K225"/>
      <c r="L225"/>
      <c r="N225"/>
      <c r="O225"/>
      <c r="P225"/>
    </row>
    <row r="226" spans="2:16" ht="15" x14ac:dyDescent="0.25">
      <c r="B226"/>
      <c r="C226"/>
      <c r="D226"/>
      <c r="E226"/>
      <c r="F226"/>
      <c r="G226"/>
      <c r="H226"/>
      <c r="I226"/>
      <c r="K226"/>
      <c r="L226"/>
      <c r="N226"/>
      <c r="O226"/>
      <c r="P226"/>
    </row>
    <row r="227" spans="2:16" ht="15" x14ac:dyDescent="0.25">
      <c r="B227"/>
      <c r="C227"/>
      <c r="D227"/>
      <c r="E227"/>
      <c r="F227"/>
      <c r="G227"/>
      <c r="H227"/>
      <c r="I227"/>
      <c r="K227"/>
      <c r="L227"/>
      <c r="N227"/>
      <c r="O227"/>
      <c r="P227"/>
    </row>
    <row r="228" spans="2:16" ht="15" x14ac:dyDescent="0.25">
      <c r="B228"/>
      <c r="C228"/>
      <c r="D228"/>
      <c r="E228"/>
      <c r="F228"/>
      <c r="G228"/>
      <c r="H228"/>
      <c r="I228"/>
      <c r="K228"/>
      <c r="L228"/>
      <c r="N228"/>
      <c r="O228"/>
      <c r="P228"/>
    </row>
    <row r="229" spans="2:16" ht="15" x14ac:dyDescent="0.25">
      <c r="B229"/>
      <c r="C229"/>
      <c r="D229"/>
      <c r="E229"/>
      <c r="F229"/>
      <c r="G229"/>
      <c r="H229"/>
      <c r="I229"/>
      <c r="K229"/>
      <c r="L229"/>
      <c r="N229"/>
      <c r="O229"/>
      <c r="P229"/>
    </row>
    <row r="230" spans="2:16" ht="15" x14ac:dyDescent="0.25">
      <c r="B230"/>
      <c r="C230"/>
      <c r="D230"/>
      <c r="E230"/>
      <c r="F230"/>
      <c r="G230"/>
      <c r="H230"/>
      <c r="I230"/>
      <c r="K230"/>
      <c r="L230"/>
      <c r="N230"/>
      <c r="O230"/>
      <c r="P230"/>
    </row>
    <row r="231" spans="2:16" ht="15" x14ac:dyDescent="0.25">
      <c r="B231"/>
      <c r="C231"/>
      <c r="D231"/>
      <c r="E231"/>
      <c r="F231"/>
      <c r="G231"/>
      <c r="H231"/>
      <c r="I231"/>
      <c r="K231"/>
      <c r="L231"/>
      <c r="N231"/>
      <c r="O231"/>
      <c r="P231"/>
    </row>
    <row r="232" spans="2:16" ht="15" x14ac:dyDescent="0.25">
      <c r="B232"/>
      <c r="C232"/>
      <c r="D232"/>
      <c r="E232"/>
      <c r="F232"/>
      <c r="G232"/>
      <c r="H232"/>
      <c r="I232"/>
      <c r="K232"/>
      <c r="L232"/>
      <c r="N232"/>
      <c r="O232"/>
      <c r="P232"/>
    </row>
    <row r="233" spans="2:16" ht="15" x14ac:dyDescent="0.25">
      <c r="B233"/>
      <c r="C233"/>
      <c r="D233"/>
      <c r="E233"/>
      <c r="F233"/>
      <c r="G233"/>
      <c r="H233"/>
      <c r="I233"/>
      <c r="K233"/>
      <c r="L233"/>
      <c r="N233"/>
      <c r="O233"/>
      <c r="P233"/>
    </row>
    <row r="234" spans="2:16" ht="15" x14ac:dyDescent="0.25">
      <c r="B234"/>
      <c r="C234"/>
      <c r="D234"/>
      <c r="E234"/>
      <c r="F234"/>
      <c r="G234"/>
      <c r="H234"/>
      <c r="I234"/>
      <c r="K234"/>
      <c r="L234"/>
      <c r="N234"/>
      <c r="O234"/>
      <c r="P234"/>
    </row>
    <row r="235" spans="2:16" ht="15" x14ac:dyDescent="0.25">
      <c r="B235"/>
      <c r="C235"/>
      <c r="D235"/>
      <c r="E235"/>
      <c r="F235"/>
      <c r="G235"/>
      <c r="H235"/>
      <c r="I235"/>
      <c r="K235"/>
      <c r="L235"/>
      <c r="N235"/>
      <c r="O235"/>
      <c r="P235"/>
    </row>
    <row r="236" spans="2:16" ht="15" x14ac:dyDescent="0.25">
      <c r="B236"/>
      <c r="C236"/>
      <c r="D236"/>
      <c r="E236"/>
      <c r="F236"/>
      <c r="G236"/>
      <c r="H236"/>
      <c r="I236"/>
      <c r="K236"/>
      <c r="L236"/>
      <c r="N236"/>
      <c r="O236"/>
      <c r="P236"/>
    </row>
    <row r="237" spans="2:16" ht="15" x14ac:dyDescent="0.25">
      <c r="B237"/>
      <c r="C237"/>
      <c r="D237"/>
      <c r="E237"/>
      <c r="F237"/>
      <c r="G237"/>
      <c r="H237"/>
      <c r="I237"/>
      <c r="K237"/>
      <c r="L237"/>
      <c r="N237"/>
      <c r="O237"/>
      <c r="P237"/>
    </row>
    <row r="238" spans="2:16" ht="15" x14ac:dyDescent="0.25">
      <c r="B238"/>
      <c r="C238"/>
      <c r="D238"/>
      <c r="E238"/>
      <c r="F238"/>
      <c r="G238"/>
      <c r="H238"/>
      <c r="I238"/>
      <c r="K238"/>
      <c r="L238"/>
      <c r="N238"/>
      <c r="O238"/>
      <c r="P238"/>
    </row>
    <row r="239" spans="2:16" ht="15" x14ac:dyDescent="0.25">
      <c r="B239"/>
      <c r="C239"/>
      <c r="D239"/>
      <c r="E239"/>
      <c r="F239"/>
      <c r="G239"/>
      <c r="H239"/>
      <c r="I239"/>
      <c r="K239"/>
      <c r="L239"/>
      <c r="N239"/>
      <c r="O239"/>
      <c r="P239"/>
    </row>
    <row r="240" spans="2:16" ht="15" x14ac:dyDescent="0.25">
      <c r="B240"/>
      <c r="C240"/>
      <c r="D240"/>
      <c r="E240"/>
      <c r="F240"/>
      <c r="G240"/>
      <c r="H240"/>
      <c r="I240"/>
      <c r="K240"/>
      <c r="L240"/>
      <c r="N240"/>
      <c r="O240"/>
      <c r="P240"/>
    </row>
    <row r="241" spans="2:16" ht="15" x14ac:dyDescent="0.25">
      <c r="B241"/>
      <c r="C241"/>
      <c r="D241"/>
      <c r="E241"/>
      <c r="F241"/>
      <c r="G241"/>
      <c r="H241"/>
      <c r="I241"/>
      <c r="K241"/>
      <c r="L241"/>
      <c r="N241"/>
      <c r="O241"/>
      <c r="P241"/>
    </row>
    <row r="242" spans="2:16" ht="15" x14ac:dyDescent="0.25">
      <c r="B242"/>
      <c r="C242"/>
      <c r="D242"/>
      <c r="E242"/>
      <c r="F242"/>
      <c r="G242"/>
      <c r="H242"/>
      <c r="I242"/>
      <c r="K242"/>
      <c r="L242"/>
      <c r="N242"/>
      <c r="O242"/>
      <c r="P242"/>
    </row>
    <row r="243" spans="2:16" ht="15" x14ac:dyDescent="0.25">
      <c r="B243"/>
      <c r="C243"/>
      <c r="D243"/>
      <c r="E243"/>
      <c r="F243"/>
      <c r="G243"/>
      <c r="H243"/>
      <c r="I243"/>
      <c r="K243"/>
      <c r="L243"/>
      <c r="N243"/>
      <c r="O243"/>
      <c r="P243"/>
    </row>
    <row r="244" spans="2:16" ht="15" x14ac:dyDescent="0.25">
      <c r="B244"/>
      <c r="C244"/>
      <c r="D244"/>
      <c r="E244"/>
      <c r="F244"/>
      <c r="G244"/>
      <c r="H244"/>
      <c r="I244"/>
      <c r="K244"/>
      <c r="L244"/>
      <c r="N244"/>
      <c r="O244"/>
      <c r="P244"/>
    </row>
    <row r="245" spans="2:16" ht="15" x14ac:dyDescent="0.25">
      <c r="B245"/>
      <c r="C245"/>
      <c r="D245"/>
      <c r="E245"/>
      <c r="F245"/>
      <c r="G245"/>
      <c r="H245"/>
      <c r="I245"/>
      <c r="K245"/>
      <c r="L245"/>
      <c r="N245"/>
      <c r="O245"/>
      <c r="P245"/>
    </row>
    <row r="246" spans="2:16" ht="15" x14ac:dyDescent="0.25">
      <c r="B246"/>
      <c r="C246"/>
      <c r="D246"/>
      <c r="E246"/>
      <c r="F246"/>
      <c r="G246"/>
      <c r="H246"/>
      <c r="I246"/>
      <c r="K246"/>
      <c r="L246"/>
      <c r="N246"/>
      <c r="O246"/>
      <c r="P246"/>
    </row>
    <row r="247" spans="2:16" ht="15" x14ac:dyDescent="0.25">
      <c r="B247"/>
      <c r="C247"/>
      <c r="D247"/>
      <c r="E247"/>
      <c r="F247"/>
      <c r="G247"/>
      <c r="H247"/>
      <c r="I247"/>
      <c r="K247"/>
      <c r="L247"/>
      <c r="N247"/>
      <c r="O247"/>
      <c r="P247"/>
    </row>
    <row r="248" spans="2:16" ht="15" x14ac:dyDescent="0.25">
      <c r="B248"/>
      <c r="C248"/>
      <c r="D248"/>
      <c r="E248"/>
      <c r="F248"/>
      <c r="G248"/>
      <c r="H248"/>
      <c r="I248"/>
      <c r="K248"/>
      <c r="L248"/>
      <c r="N248"/>
      <c r="O248"/>
      <c r="P248"/>
    </row>
    <row r="249" spans="2:16" ht="15" x14ac:dyDescent="0.25">
      <c r="B249"/>
      <c r="C249"/>
      <c r="D249"/>
      <c r="E249"/>
      <c r="F249"/>
      <c r="G249"/>
      <c r="H249"/>
      <c r="I249"/>
      <c r="K249"/>
      <c r="L249"/>
      <c r="N249"/>
      <c r="O249"/>
      <c r="P249"/>
    </row>
    <row r="250" spans="2:16" ht="15" x14ac:dyDescent="0.25">
      <c r="B250"/>
      <c r="C250"/>
      <c r="D250"/>
      <c r="E250"/>
      <c r="F250"/>
      <c r="G250"/>
      <c r="H250"/>
      <c r="I250"/>
      <c r="K250"/>
      <c r="L250"/>
      <c r="N250"/>
      <c r="O250"/>
      <c r="P250"/>
    </row>
    <row r="251" spans="2:16" ht="15" x14ac:dyDescent="0.25">
      <c r="B251"/>
      <c r="C251"/>
      <c r="D251"/>
      <c r="E251"/>
      <c r="F251"/>
      <c r="G251"/>
      <c r="H251"/>
      <c r="I251"/>
      <c r="K251"/>
      <c r="L251"/>
      <c r="N251"/>
      <c r="O251"/>
      <c r="P251"/>
    </row>
    <row r="252" spans="2:16" ht="15" x14ac:dyDescent="0.25">
      <c r="B252"/>
      <c r="C252"/>
      <c r="D252"/>
      <c r="E252"/>
      <c r="F252"/>
      <c r="G252"/>
      <c r="H252"/>
      <c r="I252"/>
      <c r="K252"/>
      <c r="L252"/>
      <c r="N252"/>
      <c r="O252"/>
      <c r="P252"/>
    </row>
    <row r="253" spans="2:16" ht="15" x14ac:dyDescent="0.25">
      <c r="B253"/>
      <c r="C253"/>
      <c r="D253"/>
      <c r="E253"/>
      <c r="F253"/>
      <c r="G253"/>
      <c r="H253"/>
      <c r="I253"/>
      <c r="K253"/>
      <c r="L253"/>
      <c r="N253"/>
      <c r="O253"/>
      <c r="P253"/>
    </row>
    <row r="254" spans="2:16" ht="15" x14ac:dyDescent="0.25">
      <c r="B254"/>
      <c r="C254"/>
      <c r="D254"/>
      <c r="E254"/>
      <c r="F254"/>
      <c r="G254"/>
      <c r="H254"/>
      <c r="I254"/>
      <c r="K254"/>
      <c r="L254"/>
      <c r="N254"/>
      <c r="O254"/>
      <c r="P254"/>
    </row>
    <row r="255" spans="2:16" ht="15" x14ac:dyDescent="0.25">
      <c r="B255"/>
      <c r="C255"/>
      <c r="D255"/>
      <c r="E255"/>
      <c r="F255"/>
      <c r="G255"/>
      <c r="H255"/>
      <c r="I255"/>
      <c r="K255"/>
      <c r="L255"/>
      <c r="N255"/>
      <c r="O255"/>
      <c r="P255"/>
    </row>
    <row r="256" spans="2:16" ht="15" x14ac:dyDescent="0.25">
      <c r="B256"/>
      <c r="C256"/>
      <c r="D256"/>
      <c r="E256"/>
      <c r="F256"/>
      <c r="G256"/>
      <c r="H256"/>
      <c r="I256"/>
      <c r="K256"/>
      <c r="L256"/>
      <c r="N256"/>
      <c r="O256"/>
      <c r="P256"/>
    </row>
    <row r="257" spans="2:16" ht="15" x14ac:dyDescent="0.25">
      <c r="B257"/>
      <c r="C257"/>
      <c r="D257"/>
      <c r="E257"/>
      <c r="F257"/>
      <c r="G257"/>
      <c r="H257"/>
      <c r="I257"/>
      <c r="K257"/>
      <c r="L257"/>
      <c r="N257"/>
      <c r="O257"/>
      <c r="P257"/>
    </row>
    <row r="258" spans="2:16" ht="15" x14ac:dyDescent="0.25">
      <c r="B258"/>
      <c r="C258"/>
      <c r="D258"/>
      <c r="E258"/>
      <c r="F258"/>
      <c r="G258"/>
      <c r="H258"/>
      <c r="I258"/>
      <c r="K258"/>
      <c r="L258"/>
      <c r="N258"/>
      <c r="O258"/>
      <c r="P258"/>
    </row>
    <row r="259" spans="2:16" ht="15" x14ac:dyDescent="0.25">
      <c r="B259"/>
      <c r="C259"/>
      <c r="D259"/>
      <c r="E259"/>
      <c r="F259"/>
      <c r="G259"/>
      <c r="H259"/>
      <c r="I259"/>
      <c r="K259"/>
      <c r="L259"/>
      <c r="N259"/>
      <c r="O259"/>
      <c r="P259"/>
    </row>
    <row r="260" spans="2:16" ht="15" x14ac:dyDescent="0.25">
      <c r="B260"/>
      <c r="C260"/>
      <c r="D260"/>
      <c r="E260"/>
      <c r="F260"/>
      <c r="G260"/>
      <c r="H260"/>
      <c r="I260"/>
      <c r="K260"/>
      <c r="L260"/>
      <c r="N260"/>
      <c r="O260"/>
      <c r="P260"/>
    </row>
    <row r="261" spans="2:16" ht="15" x14ac:dyDescent="0.25">
      <c r="B261"/>
      <c r="C261"/>
      <c r="D261"/>
      <c r="E261"/>
      <c r="F261"/>
      <c r="G261"/>
      <c r="H261"/>
      <c r="I261"/>
      <c r="K261"/>
      <c r="L261"/>
      <c r="N261"/>
      <c r="O261"/>
      <c r="P261"/>
    </row>
    <row r="262" spans="2:16" ht="15" x14ac:dyDescent="0.25">
      <c r="B262"/>
      <c r="C262"/>
      <c r="D262"/>
      <c r="E262"/>
      <c r="F262"/>
      <c r="G262"/>
      <c r="H262"/>
      <c r="I262"/>
      <c r="K262"/>
      <c r="L262"/>
      <c r="N262"/>
      <c r="O262"/>
      <c r="P262"/>
    </row>
    <row r="263" spans="2:16" ht="15" x14ac:dyDescent="0.25">
      <c r="B263"/>
      <c r="C263"/>
      <c r="D263"/>
      <c r="E263"/>
      <c r="F263"/>
      <c r="G263"/>
      <c r="H263"/>
      <c r="I263"/>
      <c r="K263"/>
      <c r="L263"/>
      <c r="N263"/>
      <c r="O263"/>
      <c r="P263"/>
    </row>
    <row r="264" spans="2:16" ht="15" x14ac:dyDescent="0.25">
      <c r="B264"/>
      <c r="C264"/>
      <c r="D264"/>
      <c r="E264"/>
      <c r="F264"/>
      <c r="G264"/>
      <c r="H264"/>
      <c r="I264"/>
      <c r="K264"/>
      <c r="L264"/>
      <c r="N264"/>
      <c r="O264"/>
      <c r="P264"/>
    </row>
    <row r="265" spans="2:16" ht="15" x14ac:dyDescent="0.25">
      <c r="B265"/>
      <c r="C265"/>
      <c r="D265"/>
      <c r="E265"/>
      <c r="F265"/>
      <c r="G265"/>
      <c r="H265"/>
      <c r="I265"/>
      <c r="K265"/>
      <c r="L265"/>
      <c r="N265"/>
      <c r="O265"/>
      <c r="P265"/>
    </row>
    <row r="266" spans="2:16" ht="15" x14ac:dyDescent="0.25">
      <c r="B266"/>
      <c r="C266"/>
      <c r="D266"/>
      <c r="E266"/>
      <c r="F266"/>
      <c r="G266"/>
      <c r="H266"/>
      <c r="I266"/>
      <c r="K266"/>
      <c r="L266"/>
      <c r="N266"/>
      <c r="O266"/>
      <c r="P266"/>
    </row>
    <row r="267" spans="2:16" ht="15" x14ac:dyDescent="0.25">
      <c r="B267"/>
      <c r="C267"/>
      <c r="D267"/>
      <c r="E267"/>
      <c r="F267"/>
      <c r="G267"/>
      <c r="H267"/>
      <c r="I267"/>
      <c r="K267"/>
      <c r="L267"/>
      <c r="N267"/>
      <c r="O267"/>
      <c r="P267"/>
    </row>
    <row r="268" spans="2:16" ht="15" x14ac:dyDescent="0.25">
      <c r="B268"/>
      <c r="C268"/>
      <c r="D268"/>
      <c r="E268"/>
      <c r="F268"/>
      <c r="G268"/>
      <c r="H268"/>
      <c r="I268"/>
      <c r="K268"/>
      <c r="L268"/>
      <c r="N268"/>
      <c r="O268"/>
      <c r="P268"/>
    </row>
    <row r="269" spans="2:16" ht="15" x14ac:dyDescent="0.25">
      <c r="B269"/>
      <c r="C269"/>
      <c r="D269"/>
      <c r="E269"/>
      <c r="F269"/>
      <c r="G269"/>
      <c r="H269"/>
      <c r="I269"/>
      <c r="K269"/>
      <c r="L269"/>
      <c r="N269"/>
      <c r="O269"/>
      <c r="P269"/>
    </row>
    <row r="270" spans="2:16" ht="15" x14ac:dyDescent="0.25">
      <c r="B270"/>
      <c r="C270"/>
      <c r="D270"/>
      <c r="E270"/>
      <c r="F270"/>
      <c r="G270"/>
      <c r="H270"/>
      <c r="I270"/>
      <c r="K270"/>
      <c r="L270"/>
      <c r="N270"/>
      <c r="O270"/>
      <c r="P270"/>
    </row>
    <row r="271" spans="2:16" ht="15" x14ac:dyDescent="0.25">
      <c r="B271"/>
      <c r="C271"/>
      <c r="D271"/>
      <c r="E271"/>
      <c r="F271"/>
      <c r="G271"/>
      <c r="H271"/>
      <c r="I271"/>
      <c r="K271"/>
      <c r="L271"/>
      <c r="N271"/>
      <c r="O271"/>
      <c r="P271"/>
    </row>
    <row r="272" spans="2:16" ht="15" x14ac:dyDescent="0.25">
      <c r="B272"/>
      <c r="C272"/>
      <c r="D272"/>
      <c r="E272"/>
      <c r="F272"/>
      <c r="G272"/>
      <c r="H272"/>
      <c r="I272"/>
      <c r="K272"/>
      <c r="L272"/>
      <c r="N272"/>
      <c r="O272"/>
      <c r="P272"/>
    </row>
    <row r="273" spans="1:16" ht="15" x14ac:dyDescent="0.25">
      <c r="B273"/>
      <c r="C273"/>
      <c r="D273"/>
      <c r="E273"/>
      <c r="F273"/>
      <c r="G273"/>
      <c r="H273"/>
      <c r="I273"/>
      <c r="K273"/>
      <c r="L273"/>
      <c r="N273"/>
      <c r="O273"/>
      <c r="P273"/>
    </row>
    <row r="274" spans="1:16" ht="15" x14ac:dyDescent="0.25">
      <c r="B274"/>
      <c r="C274"/>
      <c r="D274"/>
      <c r="E274"/>
      <c r="F274"/>
      <c r="G274"/>
      <c r="H274"/>
      <c r="I274"/>
      <c r="K274"/>
      <c r="L274"/>
      <c r="N274"/>
      <c r="O274"/>
      <c r="P274"/>
    </row>
    <row r="275" spans="1:16" s="51" customFormat="1" x14ac:dyDescent="0.25">
      <c r="A275" s="77"/>
      <c r="B275" s="52"/>
      <c r="C275" s="81"/>
      <c r="D275" s="52"/>
      <c r="E275" s="52"/>
      <c r="F275" s="74"/>
      <c r="G275" s="52"/>
      <c r="H275" s="52"/>
      <c r="I275" s="74"/>
      <c r="K275" s="76"/>
      <c r="L275" s="76"/>
      <c r="M275" s="77"/>
      <c r="N275" s="76"/>
      <c r="O275" s="81"/>
      <c r="P275" s="76"/>
    </row>
    <row r="276" spans="1:16" s="51" customFormat="1" x14ac:dyDescent="0.25">
      <c r="A276" s="77"/>
      <c r="B276" s="52"/>
      <c r="C276" s="81"/>
      <c r="D276" s="52"/>
      <c r="E276" s="52"/>
      <c r="F276" s="74"/>
      <c r="G276" s="52"/>
      <c r="H276" s="52"/>
      <c r="I276" s="74"/>
      <c r="K276" s="76"/>
      <c r="L276" s="76"/>
      <c r="M276" s="77"/>
      <c r="N276" s="76"/>
      <c r="O276" s="81"/>
      <c r="P276" s="76"/>
    </row>
    <row r="277" spans="1:16" s="51" customFormat="1" x14ac:dyDescent="0.25">
      <c r="A277" s="77"/>
      <c r="B277" s="52"/>
      <c r="C277" s="81"/>
      <c r="D277" s="52"/>
      <c r="E277" s="52"/>
      <c r="F277" s="74"/>
      <c r="G277" s="52"/>
      <c r="H277" s="52"/>
      <c r="I277" s="74"/>
      <c r="K277" s="76"/>
      <c r="L277" s="76"/>
      <c r="M277" s="77"/>
      <c r="N277" s="76"/>
      <c r="O277" s="81"/>
      <c r="P277" s="76"/>
    </row>
    <row r="278" spans="1:16" s="51" customFormat="1" x14ac:dyDescent="0.25">
      <c r="A278" s="77"/>
      <c r="B278" s="52"/>
      <c r="C278" s="81"/>
      <c r="D278" s="52"/>
      <c r="E278" s="52"/>
      <c r="F278" s="74"/>
      <c r="G278" s="52"/>
      <c r="H278" s="52"/>
      <c r="I278" s="74"/>
      <c r="K278" s="76"/>
      <c r="L278" s="76"/>
      <c r="M278" s="77"/>
      <c r="N278" s="76"/>
      <c r="O278" s="81"/>
      <c r="P278" s="76"/>
    </row>
    <row r="279" spans="1:16" s="51" customFormat="1" x14ac:dyDescent="0.25">
      <c r="A279" s="77"/>
      <c r="B279" s="52"/>
      <c r="C279" s="81"/>
      <c r="D279" s="52"/>
      <c r="E279" s="52"/>
      <c r="F279" s="74"/>
      <c r="G279" s="52"/>
      <c r="H279" s="52"/>
      <c r="I279" s="74"/>
      <c r="K279" s="76"/>
      <c r="L279" s="76"/>
      <c r="M279" s="77"/>
      <c r="N279" s="76"/>
      <c r="O279" s="81"/>
      <c r="P279" s="76"/>
    </row>
    <row r="280" spans="1:16" s="51" customFormat="1" x14ac:dyDescent="0.25">
      <c r="A280" s="77"/>
      <c r="B280" s="52"/>
      <c r="C280" s="81"/>
      <c r="D280" s="52"/>
      <c r="E280" s="52"/>
      <c r="F280" s="74"/>
      <c r="G280" s="52"/>
      <c r="H280" s="52"/>
      <c r="I280" s="74"/>
      <c r="K280" s="76"/>
      <c r="L280" s="76"/>
      <c r="M280" s="77"/>
      <c r="N280" s="76"/>
      <c r="O280" s="81"/>
      <c r="P280" s="76"/>
    </row>
    <row r="281" spans="1:16" s="51" customFormat="1" x14ac:dyDescent="0.25">
      <c r="A281" s="77"/>
      <c r="B281" s="52"/>
      <c r="C281" s="81"/>
      <c r="D281" s="52"/>
      <c r="E281" s="52"/>
      <c r="F281" s="74"/>
      <c r="G281" s="52"/>
      <c r="H281" s="52"/>
      <c r="I281" s="74"/>
      <c r="K281" s="76"/>
      <c r="L281" s="76"/>
      <c r="M281" s="77"/>
      <c r="N281" s="76"/>
      <c r="O281" s="81"/>
      <c r="P281" s="76"/>
    </row>
    <row r="282" spans="1:16" s="51" customFormat="1" x14ac:dyDescent="0.25">
      <c r="A282" s="77"/>
      <c r="B282" s="52"/>
      <c r="C282" s="81"/>
      <c r="D282" s="52"/>
      <c r="E282" s="52"/>
      <c r="F282" s="74"/>
      <c r="G282" s="52"/>
      <c r="H282" s="52"/>
      <c r="I282" s="74"/>
      <c r="K282" s="76"/>
      <c r="L282" s="76"/>
      <c r="M282" s="77"/>
      <c r="N282" s="76"/>
      <c r="O282" s="81"/>
      <c r="P282" s="76"/>
    </row>
    <row r="283" spans="1:16" s="51" customFormat="1" x14ac:dyDescent="0.25">
      <c r="A283" s="77"/>
      <c r="B283" s="52"/>
      <c r="C283" s="81"/>
      <c r="D283" s="52"/>
      <c r="E283" s="52"/>
      <c r="F283" s="74"/>
      <c r="G283" s="52"/>
      <c r="H283" s="52"/>
      <c r="I283" s="74"/>
      <c r="K283" s="76"/>
      <c r="L283" s="76"/>
      <c r="M283" s="77"/>
      <c r="N283" s="76"/>
      <c r="O283" s="81"/>
      <c r="P283" s="76"/>
    </row>
    <row r="284" spans="1:16" s="51" customFormat="1" x14ac:dyDescent="0.25">
      <c r="A284" s="77"/>
      <c r="B284" s="52"/>
      <c r="C284" s="81"/>
      <c r="D284" s="52"/>
      <c r="E284" s="52"/>
      <c r="F284" s="74"/>
      <c r="G284" s="52"/>
      <c r="H284" s="52"/>
      <c r="I284" s="74"/>
      <c r="K284" s="76"/>
      <c r="L284" s="76"/>
      <c r="M284" s="77"/>
      <c r="N284" s="76"/>
      <c r="O284" s="81"/>
      <c r="P284" s="76"/>
    </row>
    <row r="285" spans="1:16" s="51" customFormat="1" x14ac:dyDescent="0.25">
      <c r="A285" s="77"/>
      <c r="B285" s="52"/>
      <c r="C285" s="81"/>
      <c r="D285" s="52"/>
      <c r="E285" s="52"/>
      <c r="F285" s="74"/>
      <c r="G285" s="52"/>
      <c r="H285" s="52"/>
      <c r="I285" s="74"/>
      <c r="K285" s="76"/>
      <c r="L285" s="76"/>
      <c r="M285" s="77"/>
      <c r="N285" s="76"/>
      <c r="O285" s="81"/>
      <c r="P285" s="76"/>
    </row>
    <row r="286" spans="1:16" s="51" customFormat="1" x14ac:dyDescent="0.25">
      <c r="A286" s="77"/>
      <c r="B286" s="52"/>
      <c r="C286" s="81"/>
      <c r="D286" s="52"/>
      <c r="E286" s="52"/>
      <c r="F286" s="74"/>
      <c r="G286" s="52"/>
      <c r="H286" s="52"/>
      <c r="I286" s="74"/>
      <c r="K286" s="76"/>
      <c r="L286" s="76"/>
      <c r="M286" s="77"/>
      <c r="N286" s="76"/>
      <c r="O286" s="81"/>
      <c r="P286" s="76"/>
    </row>
    <row r="287" spans="1:16" s="51" customFormat="1" x14ac:dyDescent="0.25">
      <c r="A287" s="77"/>
      <c r="B287" s="52"/>
      <c r="C287" s="81"/>
      <c r="D287" s="52"/>
      <c r="E287" s="52"/>
      <c r="F287" s="74"/>
      <c r="G287" s="52"/>
      <c r="H287" s="52"/>
      <c r="I287" s="74"/>
      <c r="K287" s="76"/>
      <c r="L287" s="76"/>
      <c r="M287" s="77"/>
      <c r="N287" s="76"/>
      <c r="O287" s="81"/>
      <c r="P287" s="76"/>
    </row>
    <row r="288" spans="1:16" s="51" customFormat="1" x14ac:dyDescent="0.25">
      <c r="A288" s="77"/>
      <c r="B288" s="52"/>
      <c r="C288" s="81"/>
      <c r="D288" s="52"/>
      <c r="E288" s="52"/>
      <c r="F288" s="74"/>
      <c r="G288" s="52"/>
      <c r="H288" s="52"/>
      <c r="I288" s="74"/>
      <c r="K288" s="76"/>
      <c r="L288" s="76"/>
      <c r="M288" s="77"/>
      <c r="N288" s="76"/>
      <c r="O288" s="81"/>
      <c r="P288" s="76"/>
    </row>
    <row r="289" spans="1:16" s="51" customFormat="1" x14ac:dyDescent="0.25">
      <c r="A289" s="77"/>
      <c r="B289" s="52"/>
      <c r="C289" s="81"/>
      <c r="D289" s="52"/>
      <c r="E289" s="52"/>
      <c r="F289" s="74"/>
      <c r="G289" s="52"/>
      <c r="H289" s="52"/>
      <c r="I289" s="74"/>
      <c r="K289" s="76"/>
      <c r="L289" s="76"/>
      <c r="M289" s="77"/>
      <c r="N289" s="76"/>
      <c r="O289" s="81"/>
      <c r="P289" s="76"/>
    </row>
    <row r="290" spans="1:16" s="51" customFormat="1" x14ac:dyDescent="0.25">
      <c r="A290" s="77"/>
      <c r="B290" s="52"/>
      <c r="C290" s="81"/>
      <c r="D290" s="52"/>
      <c r="E290" s="52"/>
      <c r="F290" s="74"/>
      <c r="G290" s="52"/>
      <c r="H290" s="52"/>
      <c r="I290" s="74"/>
      <c r="K290" s="76"/>
      <c r="L290" s="76"/>
      <c r="M290" s="77"/>
      <c r="N290" s="76"/>
      <c r="O290" s="81"/>
      <c r="P290" s="76"/>
    </row>
    <row r="291" spans="1:16" s="51" customFormat="1" x14ac:dyDescent="0.25">
      <c r="A291" s="77"/>
      <c r="B291" s="52"/>
      <c r="C291" s="81"/>
      <c r="D291" s="52"/>
      <c r="E291" s="52"/>
      <c r="F291" s="74"/>
      <c r="G291" s="52"/>
      <c r="H291" s="52"/>
      <c r="I291" s="74"/>
      <c r="K291" s="76"/>
      <c r="L291" s="76"/>
      <c r="M291" s="77"/>
      <c r="N291" s="76"/>
      <c r="O291" s="81"/>
      <c r="P291" s="76"/>
    </row>
    <row r="292" spans="1:16" s="51" customFormat="1" x14ac:dyDescent="0.25">
      <c r="A292" s="77"/>
      <c r="B292" s="52"/>
      <c r="C292" s="81"/>
      <c r="D292" s="52"/>
      <c r="E292" s="52"/>
      <c r="F292" s="74"/>
      <c r="G292" s="52"/>
      <c r="H292" s="52"/>
      <c r="I292" s="74"/>
      <c r="K292" s="76"/>
      <c r="L292" s="76"/>
      <c r="M292" s="77"/>
      <c r="N292" s="76"/>
      <c r="O292" s="81"/>
      <c r="P292" s="76"/>
    </row>
    <row r="293" spans="1:16" s="51" customFormat="1" x14ac:dyDescent="0.25">
      <c r="A293" s="77"/>
      <c r="B293" s="52"/>
      <c r="C293" s="81"/>
      <c r="D293" s="52"/>
      <c r="E293" s="52"/>
      <c r="F293" s="74"/>
      <c r="G293" s="52"/>
      <c r="H293" s="52"/>
      <c r="I293" s="74"/>
      <c r="K293" s="76"/>
      <c r="L293" s="76"/>
      <c r="M293" s="77"/>
      <c r="N293" s="76"/>
      <c r="O293" s="81"/>
      <c r="P293" s="76"/>
    </row>
    <row r="294" spans="1:16" s="51" customFormat="1" x14ac:dyDescent="0.25">
      <c r="A294" s="77"/>
      <c r="B294" s="52"/>
      <c r="C294" s="81"/>
      <c r="D294" s="52"/>
      <c r="E294" s="52"/>
      <c r="F294" s="74"/>
      <c r="G294" s="52"/>
      <c r="H294" s="52"/>
      <c r="I294" s="74"/>
      <c r="K294" s="76"/>
      <c r="L294" s="76"/>
      <c r="M294" s="77"/>
      <c r="N294" s="76"/>
      <c r="O294" s="81"/>
      <c r="P294" s="76"/>
    </row>
    <row r="295" spans="1:16" s="51" customFormat="1" x14ac:dyDescent="0.25">
      <c r="A295" s="77"/>
      <c r="B295" s="52"/>
      <c r="C295" s="81"/>
      <c r="D295" s="52"/>
      <c r="E295" s="52"/>
      <c r="F295" s="74"/>
      <c r="G295" s="52"/>
      <c r="H295" s="52"/>
      <c r="I295" s="74"/>
      <c r="K295" s="76"/>
      <c r="L295" s="76"/>
      <c r="M295" s="77"/>
      <c r="N295" s="76"/>
      <c r="O295" s="81"/>
      <c r="P295" s="76"/>
    </row>
    <row r="296" spans="1:16" s="51" customFormat="1" x14ac:dyDescent="0.25">
      <c r="A296" s="77"/>
      <c r="B296" s="52"/>
      <c r="C296" s="81"/>
      <c r="D296" s="52"/>
      <c r="E296" s="52"/>
      <c r="F296" s="74"/>
      <c r="G296" s="52"/>
      <c r="H296" s="52"/>
      <c r="I296" s="74"/>
      <c r="K296" s="76"/>
      <c r="L296" s="76"/>
      <c r="M296" s="77"/>
      <c r="N296" s="76"/>
      <c r="O296" s="81"/>
      <c r="P296" s="76"/>
    </row>
    <row r="297" spans="1:16" s="51" customFormat="1" x14ac:dyDescent="0.25">
      <c r="A297" s="77"/>
      <c r="B297" s="52"/>
      <c r="C297" s="81"/>
      <c r="D297" s="52"/>
      <c r="E297" s="52"/>
      <c r="F297" s="74"/>
      <c r="G297" s="52"/>
      <c r="H297" s="52"/>
      <c r="I297" s="74"/>
      <c r="K297" s="76"/>
      <c r="L297" s="76"/>
      <c r="M297" s="77"/>
      <c r="N297" s="76"/>
      <c r="O297" s="81"/>
      <c r="P297" s="76"/>
    </row>
    <row r="298" spans="1:16" s="51" customFormat="1" x14ac:dyDescent="0.25">
      <c r="A298" s="77"/>
      <c r="B298" s="52"/>
      <c r="C298" s="81"/>
      <c r="D298" s="52"/>
      <c r="E298" s="52"/>
      <c r="F298" s="74"/>
      <c r="G298" s="52"/>
      <c r="H298" s="52"/>
      <c r="I298" s="74"/>
      <c r="K298" s="76"/>
      <c r="L298" s="76"/>
      <c r="M298" s="77"/>
      <c r="N298" s="76"/>
      <c r="O298" s="81"/>
      <c r="P298" s="76"/>
    </row>
    <row r="299" spans="1:16" s="51" customFormat="1" x14ac:dyDescent="0.25">
      <c r="A299" s="77"/>
      <c r="B299" s="52"/>
      <c r="C299" s="81"/>
      <c r="D299" s="52"/>
      <c r="E299" s="52"/>
      <c r="F299" s="74"/>
      <c r="G299" s="52"/>
      <c r="H299" s="52"/>
      <c r="I299" s="74"/>
      <c r="K299" s="76"/>
      <c r="L299" s="76"/>
      <c r="M299" s="77"/>
      <c r="N299" s="76"/>
      <c r="O299" s="81"/>
      <c r="P299" s="76"/>
    </row>
    <row r="300" spans="1:16" s="51" customFormat="1" x14ac:dyDescent="0.25">
      <c r="A300" s="77"/>
      <c r="B300" s="52"/>
      <c r="C300" s="81"/>
      <c r="D300" s="52"/>
      <c r="E300" s="52"/>
      <c r="F300" s="74"/>
      <c r="G300" s="52"/>
      <c r="H300" s="52"/>
      <c r="I300" s="74"/>
      <c r="K300" s="76"/>
      <c r="L300" s="76"/>
      <c r="M300" s="77"/>
      <c r="N300" s="76"/>
      <c r="O300" s="81"/>
      <c r="P300" s="76"/>
    </row>
    <row r="301" spans="1:16" s="51" customFormat="1" x14ac:dyDescent="0.25">
      <c r="A301" s="77"/>
      <c r="B301" s="52"/>
      <c r="C301" s="81"/>
      <c r="D301" s="52"/>
      <c r="E301" s="52"/>
      <c r="F301" s="74"/>
      <c r="G301" s="52"/>
      <c r="H301" s="52"/>
      <c r="I301" s="74"/>
      <c r="K301" s="76"/>
      <c r="L301" s="76"/>
      <c r="M301" s="77"/>
      <c r="N301" s="76"/>
      <c r="O301" s="81"/>
      <c r="P301" s="76"/>
    </row>
    <row r="302" spans="1:16" s="51" customFormat="1" x14ac:dyDescent="0.25">
      <c r="A302" s="77"/>
      <c r="B302" s="52"/>
      <c r="C302" s="81"/>
      <c r="D302" s="52"/>
      <c r="E302" s="52"/>
      <c r="F302" s="74"/>
      <c r="G302" s="52"/>
      <c r="H302" s="52"/>
      <c r="I302" s="74"/>
      <c r="K302" s="76"/>
      <c r="L302" s="76"/>
      <c r="M302" s="77"/>
      <c r="N302" s="76"/>
      <c r="O302" s="81"/>
      <c r="P302" s="76"/>
    </row>
    <row r="303" spans="1:16" s="51" customFormat="1" x14ac:dyDescent="0.25">
      <c r="A303" s="77"/>
      <c r="B303" s="52"/>
      <c r="C303" s="81"/>
      <c r="D303" s="52"/>
      <c r="E303" s="52"/>
      <c r="F303" s="74"/>
      <c r="G303" s="52"/>
      <c r="H303" s="52"/>
      <c r="I303" s="74"/>
      <c r="K303" s="76"/>
      <c r="L303" s="76"/>
      <c r="M303" s="77"/>
      <c r="N303" s="76"/>
      <c r="O303" s="81"/>
      <c r="P303" s="76"/>
    </row>
    <row r="304" spans="1:16" s="51" customFormat="1" x14ac:dyDescent="0.25">
      <c r="A304" s="77"/>
      <c r="B304" s="52"/>
      <c r="C304" s="81"/>
      <c r="D304" s="52"/>
      <c r="E304" s="52"/>
      <c r="F304" s="74"/>
      <c r="G304" s="52"/>
      <c r="H304" s="52"/>
      <c r="I304" s="74"/>
      <c r="K304" s="76"/>
      <c r="L304" s="76"/>
      <c r="M304" s="77"/>
      <c r="N304" s="76"/>
      <c r="O304" s="81"/>
      <c r="P304" s="76"/>
    </row>
    <row r="305" spans="1:16" s="51" customFormat="1" x14ac:dyDescent="0.25">
      <c r="A305" s="77"/>
      <c r="B305" s="52"/>
      <c r="C305" s="81"/>
      <c r="D305" s="52"/>
      <c r="E305" s="52"/>
      <c r="F305" s="74"/>
      <c r="G305" s="52"/>
      <c r="H305" s="52"/>
      <c r="I305" s="74"/>
      <c r="K305" s="76"/>
      <c r="L305" s="76"/>
      <c r="M305" s="77"/>
      <c r="N305" s="76"/>
      <c r="O305" s="81"/>
      <c r="P305" s="76"/>
    </row>
    <row r="306" spans="1:16" s="51" customFormat="1" x14ac:dyDescent="0.25">
      <c r="A306" s="77"/>
      <c r="B306" s="52"/>
      <c r="C306" s="81"/>
      <c r="D306" s="52"/>
      <c r="E306" s="52"/>
      <c r="F306" s="74"/>
      <c r="G306" s="52"/>
      <c r="H306" s="52"/>
      <c r="I306" s="74"/>
      <c r="K306" s="76"/>
      <c r="L306" s="76"/>
      <c r="M306" s="77"/>
      <c r="N306" s="76"/>
      <c r="O306" s="81"/>
      <c r="P306" s="76"/>
    </row>
    <row r="307" spans="1:16" s="51" customFormat="1" x14ac:dyDescent="0.25">
      <c r="A307" s="77"/>
      <c r="B307" s="52"/>
      <c r="C307" s="81"/>
      <c r="D307" s="52"/>
      <c r="E307" s="52"/>
      <c r="F307" s="74"/>
      <c r="G307" s="52"/>
      <c r="H307" s="52"/>
      <c r="I307" s="74"/>
      <c r="K307" s="76"/>
      <c r="L307" s="76"/>
      <c r="M307" s="77"/>
      <c r="N307" s="76"/>
      <c r="O307" s="81"/>
      <c r="P307" s="76"/>
    </row>
    <row r="308" spans="1:16" s="51" customFormat="1" x14ac:dyDescent="0.25">
      <c r="A308" s="77"/>
      <c r="B308" s="52"/>
      <c r="C308" s="81"/>
      <c r="D308" s="52"/>
      <c r="E308" s="52"/>
      <c r="F308" s="74"/>
      <c r="G308" s="52"/>
      <c r="H308" s="52"/>
      <c r="I308" s="74"/>
      <c r="K308" s="76"/>
      <c r="L308" s="76"/>
      <c r="M308" s="77"/>
      <c r="N308" s="76"/>
      <c r="O308" s="81"/>
      <c r="P308" s="76"/>
    </row>
    <row r="309" spans="1:16" s="51" customFormat="1" x14ac:dyDescent="0.25">
      <c r="A309" s="77"/>
      <c r="B309" s="52"/>
      <c r="C309" s="81"/>
      <c r="D309" s="52"/>
      <c r="E309" s="52"/>
      <c r="F309" s="74"/>
      <c r="G309" s="52"/>
      <c r="H309" s="52"/>
      <c r="I309" s="74"/>
      <c r="K309" s="76"/>
      <c r="L309" s="76"/>
      <c r="M309" s="77"/>
      <c r="N309" s="76"/>
      <c r="O309" s="81"/>
      <c r="P309" s="76"/>
    </row>
    <row r="310" spans="1:16" s="51" customFormat="1" x14ac:dyDescent="0.25">
      <c r="A310" s="77"/>
      <c r="B310" s="52"/>
      <c r="C310" s="81"/>
      <c r="D310" s="52"/>
      <c r="E310" s="52"/>
      <c r="F310" s="74"/>
      <c r="G310" s="52"/>
      <c r="H310" s="52"/>
      <c r="I310" s="74"/>
      <c r="K310" s="76"/>
      <c r="L310" s="76"/>
      <c r="M310" s="77"/>
      <c r="N310" s="76"/>
      <c r="O310" s="81"/>
      <c r="P310" s="76"/>
    </row>
    <row r="311" spans="1:16" s="51" customFormat="1" x14ac:dyDescent="0.25">
      <c r="A311" s="77"/>
      <c r="B311" s="52"/>
      <c r="C311" s="81"/>
      <c r="D311" s="52"/>
      <c r="E311" s="52"/>
      <c r="F311" s="74"/>
      <c r="G311" s="52"/>
      <c r="H311" s="52"/>
      <c r="I311" s="74"/>
      <c r="K311" s="76"/>
      <c r="L311" s="76"/>
      <c r="M311" s="77"/>
      <c r="N311" s="76"/>
      <c r="O311" s="81"/>
      <c r="P311" s="76"/>
    </row>
    <row r="312" spans="1:16" s="51" customFormat="1" x14ac:dyDescent="0.25">
      <c r="A312" s="77"/>
      <c r="B312" s="52"/>
      <c r="C312" s="81"/>
      <c r="D312" s="52"/>
      <c r="E312" s="52"/>
      <c r="F312" s="74"/>
      <c r="G312" s="52"/>
      <c r="H312" s="52"/>
      <c r="I312" s="74"/>
      <c r="K312" s="76"/>
      <c r="L312" s="76"/>
      <c r="M312" s="77"/>
      <c r="N312" s="76"/>
      <c r="O312" s="81"/>
      <c r="P312" s="76"/>
    </row>
    <row r="313" spans="1:16" s="51" customFormat="1" x14ac:dyDescent="0.25">
      <c r="A313" s="77"/>
      <c r="B313" s="52"/>
      <c r="C313" s="81"/>
      <c r="D313" s="52"/>
      <c r="E313" s="52"/>
      <c r="F313" s="74"/>
      <c r="G313" s="52"/>
      <c r="H313" s="52"/>
      <c r="I313" s="74"/>
      <c r="K313" s="76"/>
      <c r="L313" s="76"/>
      <c r="M313" s="77"/>
      <c r="N313" s="76"/>
      <c r="O313" s="81"/>
      <c r="P313" s="76"/>
    </row>
    <row r="314" spans="1:16" s="51" customFormat="1" x14ac:dyDescent="0.25">
      <c r="A314" s="77"/>
      <c r="B314" s="52"/>
      <c r="C314" s="81"/>
      <c r="D314" s="52"/>
      <c r="E314" s="52"/>
      <c r="F314" s="74"/>
      <c r="G314" s="52"/>
      <c r="H314" s="52"/>
      <c r="I314" s="74"/>
      <c r="K314" s="76"/>
      <c r="L314" s="76"/>
      <c r="M314" s="77"/>
      <c r="N314" s="76"/>
      <c r="O314" s="81"/>
      <c r="P314" s="76"/>
    </row>
    <row r="315" spans="1:16" s="51" customFormat="1" x14ac:dyDescent="0.25">
      <c r="A315" s="77"/>
      <c r="B315" s="52"/>
      <c r="C315" s="81"/>
      <c r="D315" s="52"/>
      <c r="E315" s="52"/>
      <c r="F315" s="74"/>
      <c r="G315" s="52"/>
      <c r="H315" s="52"/>
      <c r="I315" s="74"/>
      <c r="K315" s="76"/>
      <c r="L315" s="76"/>
      <c r="M315" s="77"/>
      <c r="N315" s="76"/>
      <c r="O315" s="81"/>
      <c r="P315" s="76"/>
    </row>
    <row r="316" spans="1:16" s="51" customFormat="1" x14ac:dyDescent="0.25">
      <c r="A316" s="77"/>
      <c r="B316" s="52"/>
      <c r="C316" s="81"/>
      <c r="D316" s="52"/>
      <c r="E316" s="52"/>
      <c r="F316" s="74"/>
      <c r="G316" s="52"/>
      <c r="H316" s="52"/>
      <c r="I316" s="74"/>
      <c r="K316" s="76"/>
      <c r="L316" s="76"/>
      <c r="M316" s="77"/>
      <c r="N316" s="76"/>
      <c r="O316" s="81"/>
      <c r="P316" s="76"/>
    </row>
    <row r="317" spans="1:16" s="51" customFormat="1" x14ac:dyDescent="0.25">
      <c r="A317" s="77"/>
      <c r="B317" s="52"/>
      <c r="C317" s="81"/>
      <c r="D317" s="52"/>
      <c r="E317" s="52"/>
      <c r="F317" s="74"/>
      <c r="G317" s="52"/>
      <c r="H317" s="52"/>
      <c r="I317" s="74"/>
      <c r="K317" s="76"/>
      <c r="L317" s="76"/>
      <c r="M317" s="77"/>
      <c r="N317" s="76"/>
      <c r="O317" s="81"/>
      <c r="P317" s="76"/>
    </row>
    <row r="318" spans="1:16" s="51" customFormat="1" x14ac:dyDescent="0.25">
      <c r="A318" s="77"/>
      <c r="B318" s="52"/>
      <c r="C318" s="81"/>
      <c r="D318" s="52"/>
      <c r="E318" s="52"/>
      <c r="F318" s="74"/>
      <c r="G318" s="52"/>
      <c r="H318" s="52"/>
      <c r="I318" s="74"/>
      <c r="K318" s="76"/>
      <c r="L318" s="76"/>
      <c r="M318" s="77"/>
      <c r="N318" s="76"/>
      <c r="O318" s="81"/>
      <c r="P318" s="76"/>
    </row>
    <row r="319" spans="1:16" s="51" customFormat="1" x14ac:dyDescent="0.25">
      <c r="A319" s="77"/>
      <c r="B319" s="52"/>
      <c r="C319" s="81"/>
      <c r="D319" s="52"/>
      <c r="E319" s="52"/>
      <c r="F319" s="74"/>
      <c r="G319" s="52"/>
      <c r="H319" s="52"/>
      <c r="I319" s="74"/>
      <c r="K319" s="76"/>
      <c r="L319" s="76"/>
      <c r="M319" s="77"/>
      <c r="N319" s="76"/>
      <c r="O319" s="81"/>
      <c r="P319" s="76"/>
    </row>
    <row r="320" spans="1:16" s="51" customFormat="1" x14ac:dyDescent="0.25">
      <c r="A320" s="77"/>
      <c r="B320" s="52"/>
      <c r="C320" s="81"/>
      <c r="D320" s="52"/>
      <c r="E320" s="52"/>
      <c r="F320" s="74"/>
      <c r="G320" s="52"/>
      <c r="H320" s="52"/>
      <c r="I320" s="74"/>
      <c r="K320" s="76"/>
      <c r="L320" s="76"/>
      <c r="M320" s="77"/>
      <c r="N320" s="76"/>
      <c r="O320" s="81"/>
      <c r="P320" s="76"/>
    </row>
    <row r="321" spans="1:16" s="51" customFormat="1" x14ac:dyDescent="0.25">
      <c r="A321" s="77"/>
      <c r="B321" s="52"/>
      <c r="C321" s="81"/>
      <c r="D321" s="52"/>
      <c r="E321" s="52"/>
      <c r="F321" s="74"/>
      <c r="G321" s="52"/>
      <c r="H321" s="52"/>
      <c r="I321" s="74"/>
      <c r="K321" s="76"/>
      <c r="L321" s="76"/>
      <c r="M321" s="77"/>
      <c r="N321" s="76"/>
      <c r="O321" s="81"/>
      <c r="P321" s="76"/>
    </row>
    <row r="322" spans="1:16" s="51" customFormat="1" x14ac:dyDescent="0.25">
      <c r="A322" s="77"/>
      <c r="B322" s="52"/>
      <c r="C322" s="81"/>
      <c r="D322" s="52"/>
      <c r="E322" s="52"/>
      <c r="F322" s="74"/>
      <c r="G322" s="52"/>
      <c r="H322" s="52"/>
      <c r="I322" s="74"/>
      <c r="K322" s="76"/>
      <c r="L322" s="76"/>
      <c r="M322" s="77"/>
      <c r="N322" s="76"/>
      <c r="O322" s="81"/>
      <c r="P322" s="76"/>
    </row>
    <row r="323" spans="1:16" s="51" customFormat="1" x14ac:dyDescent="0.25">
      <c r="A323" s="77"/>
      <c r="B323" s="52"/>
      <c r="C323" s="81"/>
      <c r="D323" s="52"/>
      <c r="E323" s="52"/>
      <c r="F323" s="74"/>
      <c r="G323" s="52"/>
      <c r="H323" s="52"/>
      <c r="I323" s="74"/>
      <c r="K323" s="76"/>
      <c r="L323" s="76"/>
      <c r="M323" s="77"/>
      <c r="N323" s="76"/>
      <c r="O323" s="81"/>
      <c r="P323" s="76"/>
    </row>
    <row r="324" spans="1:16" s="51" customFormat="1" x14ac:dyDescent="0.25">
      <c r="A324" s="77"/>
      <c r="B324" s="52"/>
      <c r="C324" s="81"/>
      <c r="D324" s="52"/>
      <c r="E324" s="52"/>
      <c r="F324" s="74"/>
      <c r="G324" s="52"/>
      <c r="H324" s="52"/>
      <c r="I324" s="74"/>
      <c r="K324" s="76"/>
      <c r="L324" s="76"/>
      <c r="M324" s="77"/>
      <c r="N324" s="76"/>
      <c r="O324" s="81"/>
      <c r="P324" s="76"/>
    </row>
    <row r="325" spans="1:16" s="51" customFormat="1" x14ac:dyDescent="0.25">
      <c r="A325" s="77"/>
      <c r="B325" s="52"/>
      <c r="C325" s="81"/>
      <c r="D325" s="52"/>
      <c r="E325" s="52"/>
      <c r="F325" s="74"/>
      <c r="G325" s="52"/>
      <c r="H325" s="52"/>
      <c r="I325" s="74"/>
      <c r="K325" s="76"/>
      <c r="L325" s="76"/>
      <c r="M325" s="77"/>
      <c r="N325" s="76"/>
      <c r="O325" s="81"/>
      <c r="P325" s="76"/>
    </row>
    <row r="326" spans="1:16" s="51" customFormat="1" x14ac:dyDescent="0.25">
      <c r="A326" s="77"/>
      <c r="B326" s="52"/>
      <c r="C326" s="81"/>
      <c r="D326" s="52"/>
      <c r="E326" s="52"/>
      <c r="F326" s="74"/>
      <c r="G326" s="52"/>
      <c r="H326" s="52"/>
      <c r="I326" s="74"/>
      <c r="K326" s="76"/>
      <c r="L326" s="76"/>
      <c r="M326" s="77"/>
      <c r="N326" s="76"/>
      <c r="O326" s="81"/>
      <c r="P326" s="76"/>
    </row>
    <row r="327" spans="1:16" s="51" customFormat="1" x14ac:dyDescent="0.25">
      <c r="A327" s="77"/>
      <c r="B327" s="52"/>
      <c r="C327" s="81"/>
      <c r="D327" s="52"/>
      <c r="E327" s="52"/>
      <c r="F327" s="74"/>
      <c r="G327" s="52"/>
      <c r="H327" s="52"/>
      <c r="I327" s="74"/>
      <c r="K327" s="76"/>
      <c r="L327" s="76"/>
      <c r="M327" s="77"/>
      <c r="N327" s="76"/>
      <c r="O327" s="81"/>
      <c r="P327" s="76"/>
    </row>
    <row r="328" spans="1:16" s="51" customFormat="1" x14ac:dyDescent="0.25">
      <c r="A328" s="77"/>
      <c r="B328" s="52"/>
      <c r="C328" s="81"/>
      <c r="D328" s="52"/>
      <c r="E328" s="52"/>
      <c r="F328" s="74"/>
      <c r="G328" s="52"/>
      <c r="H328" s="52"/>
      <c r="I328" s="74"/>
      <c r="K328" s="76"/>
      <c r="L328" s="76"/>
      <c r="M328" s="77"/>
      <c r="N328" s="76"/>
      <c r="O328" s="81"/>
      <c r="P328" s="76"/>
    </row>
    <row r="329" spans="1:16" s="51" customFormat="1" x14ac:dyDescent="0.25">
      <c r="A329" s="77"/>
      <c r="B329" s="52"/>
      <c r="C329" s="81"/>
      <c r="D329" s="52"/>
      <c r="E329" s="52"/>
      <c r="F329" s="74"/>
      <c r="G329" s="52"/>
      <c r="H329" s="52"/>
      <c r="I329" s="74"/>
      <c r="K329" s="76"/>
      <c r="L329" s="76"/>
      <c r="M329" s="77"/>
      <c r="N329" s="76"/>
      <c r="O329" s="81"/>
      <c r="P329" s="76"/>
    </row>
    <row r="330" spans="1:16" s="51" customFormat="1" x14ac:dyDescent="0.25">
      <c r="A330" s="77"/>
      <c r="B330" s="52"/>
      <c r="C330" s="81"/>
      <c r="D330" s="52"/>
      <c r="E330" s="52"/>
      <c r="F330" s="74"/>
      <c r="G330" s="52"/>
      <c r="H330" s="52"/>
      <c r="I330" s="74"/>
      <c r="K330" s="76"/>
      <c r="L330" s="76"/>
      <c r="M330" s="77"/>
      <c r="N330" s="76"/>
      <c r="O330" s="81"/>
      <c r="P330" s="76"/>
    </row>
    <row r="331" spans="1:16" s="51" customFormat="1" x14ac:dyDescent="0.25">
      <c r="A331" s="77"/>
      <c r="B331" s="52"/>
      <c r="C331" s="81"/>
      <c r="D331" s="52"/>
      <c r="E331" s="52"/>
      <c r="F331" s="74"/>
      <c r="G331" s="52"/>
      <c r="H331" s="52"/>
      <c r="I331" s="74"/>
      <c r="K331" s="76"/>
      <c r="L331" s="76"/>
      <c r="M331" s="77"/>
      <c r="N331" s="76"/>
      <c r="O331" s="81"/>
      <c r="P331" s="76"/>
    </row>
    <row r="332" spans="1:16" s="51" customFormat="1" x14ac:dyDescent="0.25">
      <c r="A332" s="77"/>
      <c r="B332" s="52"/>
      <c r="C332" s="81"/>
      <c r="D332" s="52"/>
      <c r="E332" s="52"/>
      <c r="F332" s="74"/>
      <c r="G332" s="52"/>
      <c r="H332" s="52"/>
      <c r="I332" s="74"/>
      <c r="K332" s="76"/>
      <c r="L332" s="76"/>
      <c r="M332" s="77"/>
      <c r="N332" s="76"/>
      <c r="O332" s="81"/>
      <c r="P332" s="76"/>
    </row>
    <row r="333" spans="1:16" s="51" customFormat="1" x14ac:dyDescent="0.25">
      <c r="A333" s="77"/>
      <c r="B333" s="52"/>
      <c r="C333" s="81"/>
      <c r="D333" s="52"/>
      <c r="E333" s="52"/>
      <c r="F333" s="74"/>
      <c r="G333" s="52"/>
      <c r="H333" s="52"/>
      <c r="I333" s="74"/>
      <c r="K333" s="76"/>
      <c r="L333" s="76"/>
      <c r="M333" s="77"/>
      <c r="N333" s="76"/>
      <c r="O333" s="81"/>
      <c r="P333" s="76"/>
    </row>
    <row r="334" spans="1:16" s="51" customFormat="1" x14ac:dyDescent="0.25">
      <c r="A334" s="77"/>
      <c r="B334" s="52"/>
      <c r="C334" s="81"/>
      <c r="D334" s="52"/>
      <c r="E334" s="52"/>
      <c r="F334" s="74"/>
      <c r="G334" s="52"/>
      <c r="H334" s="52"/>
      <c r="I334" s="74"/>
      <c r="K334" s="76"/>
      <c r="L334" s="76"/>
      <c r="M334" s="77"/>
      <c r="N334" s="76"/>
      <c r="O334" s="81"/>
      <c r="P334" s="76"/>
    </row>
    <row r="335" spans="1:16" s="51" customFormat="1" x14ac:dyDescent="0.25">
      <c r="A335" s="77"/>
      <c r="B335" s="52"/>
      <c r="C335" s="81"/>
      <c r="D335" s="52"/>
      <c r="E335" s="52"/>
      <c r="F335" s="74"/>
      <c r="G335" s="52"/>
      <c r="H335" s="52"/>
      <c r="I335" s="74"/>
      <c r="K335" s="76"/>
      <c r="L335" s="76"/>
      <c r="M335" s="77"/>
      <c r="N335" s="76"/>
      <c r="O335" s="81"/>
      <c r="P335" s="76"/>
    </row>
    <row r="336" spans="1:16" s="51" customFormat="1" x14ac:dyDescent="0.25">
      <c r="A336" s="77"/>
      <c r="B336" s="52"/>
      <c r="C336" s="81"/>
      <c r="D336" s="52"/>
      <c r="E336" s="52"/>
      <c r="F336" s="74"/>
      <c r="G336" s="52"/>
      <c r="H336" s="52"/>
      <c r="I336" s="74"/>
      <c r="K336" s="76"/>
      <c r="L336" s="76"/>
      <c r="M336" s="77"/>
      <c r="N336" s="76"/>
      <c r="O336" s="81"/>
      <c r="P336" s="76"/>
    </row>
    <row r="337" spans="1:16" s="51" customFormat="1" x14ac:dyDescent="0.25">
      <c r="A337" s="77"/>
      <c r="B337" s="52"/>
      <c r="C337" s="81"/>
      <c r="D337" s="52"/>
      <c r="E337" s="52"/>
      <c r="F337" s="74"/>
      <c r="G337" s="52"/>
      <c r="H337" s="52"/>
      <c r="I337" s="74"/>
      <c r="K337" s="76"/>
      <c r="L337" s="76"/>
      <c r="M337" s="77"/>
      <c r="N337" s="76"/>
      <c r="O337" s="81"/>
      <c r="P337" s="76"/>
    </row>
    <row r="338" spans="1:16" s="51" customFormat="1" x14ac:dyDescent="0.25">
      <c r="A338" s="77"/>
      <c r="B338" s="52"/>
      <c r="C338" s="81"/>
      <c r="D338" s="52"/>
      <c r="E338" s="52"/>
      <c r="F338" s="74"/>
      <c r="G338" s="52"/>
      <c r="H338" s="52"/>
      <c r="I338" s="74"/>
      <c r="K338" s="76"/>
      <c r="L338" s="76"/>
      <c r="M338" s="77"/>
      <c r="N338" s="76"/>
      <c r="O338" s="81"/>
      <c r="P338" s="76"/>
    </row>
    <row r="339" spans="1:16" s="51" customFormat="1" x14ac:dyDescent="0.25">
      <c r="A339" s="77"/>
      <c r="B339" s="52"/>
      <c r="C339" s="81"/>
      <c r="D339" s="52"/>
      <c r="E339" s="52"/>
      <c r="F339" s="74"/>
      <c r="G339" s="52"/>
      <c r="H339" s="52"/>
      <c r="I339" s="74"/>
      <c r="K339" s="76"/>
      <c r="L339" s="76"/>
      <c r="M339" s="77"/>
      <c r="N339" s="76"/>
      <c r="O339" s="81"/>
      <c r="P339" s="76"/>
    </row>
    <row r="340" spans="1:16" s="51" customFormat="1" x14ac:dyDescent="0.25">
      <c r="A340" s="77"/>
      <c r="B340" s="52"/>
      <c r="C340" s="81"/>
      <c r="D340" s="52"/>
      <c r="E340" s="52"/>
      <c r="F340" s="74"/>
      <c r="G340" s="52"/>
      <c r="H340" s="52"/>
      <c r="I340" s="74"/>
      <c r="K340" s="76"/>
      <c r="L340" s="76"/>
      <c r="M340" s="77"/>
      <c r="N340" s="76"/>
      <c r="O340" s="81"/>
      <c r="P340" s="76"/>
    </row>
    <row r="341" spans="1:16" s="51" customFormat="1" x14ac:dyDescent="0.25">
      <c r="A341" s="77"/>
      <c r="B341" s="52"/>
      <c r="C341" s="81"/>
      <c r="D341" s="52"/>
      <c r="E341" s="52"/>
      <c r="F341" s="74"/>
      <c r="G341" s="52"/>
      <c r="H341" s="52"/>
      <c r="I341" s="74"/>
      <c r="K341" s="76"/>
      <c r="L341" s="76"/>
      <c r="M341" s="77"/>
      <c r="N341" s="76"/>
      <c r="O341" s="81"/>
      <c r="P341" s="76"/>
    </row>
    <row r="342" spans="1:16" s="51" customFormat="1" x14ac:dyDescent="0.25">
      <c r="A342" s="77"/>
      <c r="B342" s="52"/>
      <c r="C342" s="81"/>
      <c r="D342" s="52"/>
      <c r="E342" s="52"/>
      <c r="F342" s="74"/>
      <c r="G342" s="52"/>
      <c r="H342" s="52"/>
      <c r="I342" s="74"/>
      <c r="K342" s="76"/>
      <c r="L342" s="76"/>
      <c r="M342" s="77"/>
      <c r="N342" s="76"/>
      <c r="O342" s="81"/>
      <c r="P342" s="76"/>
    </row>
    <row r="343" spans="1:16" s="51" customFormat="1" x14ac:dyDescent="0.25">
      <c r="A343" s="77"/>
      <c r="B343" s="52"/>
      <c r="C343" s="81"/>
      <c r="D343" s="52"/>
      <c r="E343" s="52"/>
      <c r="F343" s="74"/>
      <c r="G343" s="52"/>
      <c r="H343" s="52"/>
      <c r="I343" s="74"/>
      <c r="K343" s="76"/>
      <c r="L343" s="76"/>
      <c r="M343" s="77"/>
      <c r="N343" s="76"/>
      <c r="O343" s="81"/>
      <c r="P343" s="76"/>
    </row>
    <row r="344" spans="1:16" s="51" customFormat="1" x14ac:dyDescent="0.25">
      <c r="A344" s="77"/>
      <c r="B344" s="52"/>
      <c r="C344" s="81"/>
      <c r="D344" s="52"/>
      <c r="E344" s="52"/>
      <c r="F344" s="74"/>
      <c r="G344" s="52"/>
      <c r="H344" s="52"/>
      <c r="I344" s="74"/>
      <c r="K344" s="76"/>
      <c r="L344" s="76"/>
      <c r="M344" s="77"/>
      <c r="N344" s="76"/>
      <c r="O344" s="81"/>
      <c r="P344" s="76"/>
    </row>
    <row r="345" spans="1:16" s="51" customFormat="1" x14ac:dyDescent="0.25">
      <c r="A345" s="77"/>
      <c r="B345" s="52"/>
      <c r="C345" s="81"/>
      <c r="D345" s="52"/>
      <c r="E345" s="52"/>
      <c r="F345" s="74"/>
      <c r="G345" s="52"/>
      <c r="H345" s="52"/>
      <c r="I345" s="74"/>
      <c r="K345" s="76"/>
      <c r="L345" s="76"/>
      <c r="M345" s="77"/>
      <c r="N345" s="76"/>
      <c r="O345" s="81"/>
      <c r="P345" s="76"/>
    </row>
    <row r="346" spans="1:16" s="51" customFormat="1" x14ac:dyDescent="0.25">
      <c r="A346" s="77"/>
      <c r="B346" s="52"/>
      <c r="C346" s="81"/>
      <c r="D346" s="52"/>
      <c r="E346" s="52"/>
      <c r="F346" s="74"/>
      <c r="G346" s="52"/>
      <c r="H346" s="52"/>
      <c r="I346" s="74"/>
      <c r="K346" s="76"/>
      <c r="L346" s="76"/>
      <c r="M346" s="77"/>
      <c r="N346" s="76"/>
      <c r="O346" s="81"/>
      <c r="P346" s="76"/>
    </row>
    <row r="347" spans="1:16" s="51" customFormat="1" x14ac:dyDescent="0.25">
      <c r="A347" s="77"/>
      <c r="B347" s="52"/>
      <c r="C347" s="81"/>
      <c r="D347" s="52"/>
      <c r="E347" s="52"/>
      <c r="F347" s="74"/>
      <c r="G347" s="52"/>
      <c r="H347" s="52"/>
      <c r="I347" s="74"/>
      <c r="K347" s="76"/>
      <c r="L347" s="76"/>
      <c r="M347" s="77"/>
      <c r="N347" s="76"/>
      <c r="O347" s="81"/>
      <c r="P347" s="76"/>
    </row>
    <row r="348" spans="1:16" s="51" customFormat="1" x14ac:dyDescent="0.25">
      <c r="A348" s="77"/>
      <c r="B348" s="52"/>
      <c r="C348" s="81"/>
      <c r="D348" s="52"/>
      <c r="E348" s="52"/>
      <c r="F348" s="74"/>
      <c r="G348" s="52"/>
      <c r="H348" s="52"/>
      <c r="I348" s="74"/>
      <c r="K348" s="76"/>
      <c r="L348" s="76"/>
      <c r="M348" s="77"/>
      <c r="N348" s="76"/>
      <c r="O348" s="81"/>
      <c r="P348" s="76"/>
    </row>
    <row r="349" spans="1:16" s="51" customFormat="1" x14ac:dyDescent="0.25">
      <c r="A349" s="77"/>
      <c r="B349" s="52"/>
      <c r="C349" s="81"/>
      <c r="D349" s="52"/>
      <c r="E349" s="52"/>
      <c r="F349" s="74"/>
      <c r="G349" s="52"/>
      <c r="H349" s="52"/>
      <c r="I349" s="74"/>
      <c r="K349" s="76"/>
      <c r="L349" s="76"/>
      <c r="M349" s="77"/>
      <c r="N349" s="76"/>
      <c r="O349" s="81"/>
      <c r="P349" s="76"/>
    </row>
    <row r="350" spans="1:16" s="51" customFormat="1" x14ac:dyDescent="0.25">
      <c r="A350" s="77"/>
      <c r="B350" s="52"/>
      <c r="C350" s="81"/>
      <c r="D350" s="52"/>
      <c r="E350" s="52"/>
      <c r="F350" s="74"/>
      <c r="G350" s="52"/>
      <c r="H350" s="52"/>
      <c r="I350" s="74"/>
      <c r="K350" s="76"/>
      <c r="L350" s="76"/>
      <c r="M350" s="77"/>
      <c r="N350" s="76"/>
      <c r="O350" s="81"/>
      <c r="P350" s="76"/>
    </row>
    <row r="351" spans="1:16" s="51" customFormat="1" x14ac:dyDescent="0.25">
      <c r="A351" s="77"/>
      <c r="B351" s="52"/>
      <c r="C351" s="81"/>
      <c r="D351" s="52"/>
      <c r="E351" s="52"/>
      <c r="F351" s="74"/>
      <c r="G351" s="52"/>
      <c r="H351" s="52"/>
      <c r="I351" s="74"/>
      <c r="K351" s="76"/>
      <c r="L351" s="76"/>
      <c r="M351" s="77"/>
      <c r="N351" s="76"/>
      <c r="O351" s="81"/>
      <c r="P351" s="76"/>
    </row>
    <row r="352" spans="1:16" s="51" customFormat="1" x14ac:dyDescent="0.25">
      <c r="A352" s="77"/>
      <c r="B352" s="52"/>
      <c r="C352" s="81"/>
      <c r="D352" s="52"/>
      <c r="E352" s="52"/>
      <c r="F352" s="74"/>
      <c r="G352" s="52"/>
      <c r="H352" s="52"/>
      <c r="I352" s="74"/>
      <c r="K352" s="76"/>
      <c r="L352" s="76"/>
      <c r="M352" s="77"/>
      <c r="N352" s="76"/>
      <c r="O352" s="81"/>
      <c r="P352" s="76"/>
    </row>
    <row r="353" spans="1:16" s="51" customFormat="1" x14ac:dyDescent="0.25">
      <c r="A353" s="77"/>
      <c r="B353" s="52"/>
      <c r="C353" s="81"/>
      <c r="D353" s="52"/>
      <c r="E353" s="52"/>
      <c r="F353" s="74"/>
      <c r="G353" s="52"/>
      <c r="H353" s="52"/>
      <c r="I353" s="74"/>
      <c r="K353" s="76"/>
      <c r="L353" s="76"/>
      <c r="M353" s="77"/>
      <c r="N353" s="76"/>
      <c r="O353" s="81"/>
      <c r="P353" s="76"/>
    </row>
    <row r="354" spans="1:16" s="51" customFormat="1" x14ac:dyDescent="0.25">
      <c r="A354" s="77"/>
      <c r="B354" s="52"/>
      <c r="C354" s="81"/>
      <c r="D354" s="52"/>
      <c r="E354" s="52"/>
      <c r="F354" s="74"/>
      <c r="G354" s="52"/>
      <c r="H354" s="52"/>
      <c r="I354" s="74"/>
      <c r="K354" s="76"/>
      <c r="L354" s="76"/>
      <c r="M354" s="77"/>
      <c r="N354" s="76"/>
      <c r="O354" s="81"/>
      <c r="P354" s="76"/>
    </row>
    <row r="355" spans="1:16" s="51" customFormat="1" x14ac:dyDescent="0.25">
      <c r="A355" s="77"/>
      <c r="B355" s="52"/>
      <c r="C355" s="81"/>
      <c r="D355" s="52"/>
      <c r="E355" s="52"/>
      <c r="F355" s="74"/>
      <c r="G355" s="52"/>
      <c r="H355" s="52"/>
      <c r="I355" s="74"/>
      <c r="K355" s="76"/>
      <c r="L355" s="76"/>
      <c r="M355" s="77"/>
      <c r="N355" s="76"/>
      <c r="O355" s="81"/>
      <c r="P355" s="76"/>
    </row>
    <row r="356" spans="1:16" s="51" customFormat="1" x14ac:dyDescent="0.25">
      <c r="A356" s="77"/>
      <c r="B356" s="52"/>
      <c r="C356" s="81"/>
      <c r="D356" s="52"/>
      <c r="E356" s="52"/>
      <c r="F356" s="74"/>
      <c r="G356" s="52"/>
      <c r="H356" s="52"/>
      <c r="I356" s="74"/>
      <c r="K356" s="76"/>
      <c r="L356" s="76"/>
      <c r="M356" s="77"/>
      <c r="N356" s="76"/>
      <c r="O356" s="81"/>
      <c r="P356" s="76"/>
    </row>
    <row r="357" spans="1:16" s="51" customFormat="1" x14ac:dyDescent="0.25">
      <c r="A357" s="77"/>
      <c r="B357" s="52"/>
      <c r="C357" s="81"/>
      <c r="D357" s="52"/>
      <c r="E357" s="52"/>
      <c r="F357" s="74"/>
      <c r="G357" s="52"/>
      <c r="H357" s="52"/>
      <c r="I357" s="74"/>
      <c r="K357" s="76"/>
      <c r="L357" s="76"/>
      <c r="M357" s="77"/>
      <c r="N357" s="76"/>
      <c r="O357" s="81"/>
      <c r="P357" s="76"/>
    </row>
    <row r="358" spans="1:16" s="51" customFormat="1" x14ac:dyDescent="0.25">
      <c r="A358" s="77"/>
      <c r="B358" s="52"/>
      <c r="C358" s="81"/>
      <c r="D358" s="52"/>
      <c r="E358" s="52"/>
      <c r="F358" s="74"/>
      <c r="G358" s="52"/>
      <c r="H358" s="52"/>
      <c r="I358" s="74"/>
      <c r="K358" s="76"/>
      <c r="L358" s="76"/>
      <c r="M358" s="77"/>
      <c r="N358" s="76"/>
      <c r="O358" s="81"/>
      <c r="P358" s="76"/>
    </row>
    <row r="359" spans="1:16" s="51" customFormat="1" x14ac:dyDescent="0.25">
      <c r="A359" s="77"/>
      <c r="B359" s="52"/>
      <c r="C359" s="81"/>
      <c r="D359" s="52"/>
      <c r="E359" s="52"/>
      <c r="F359" s="74"/>
      <c r="G359" s="52"/>
      <c r="H359" s="52"/>
      <c r="I359" s="74"/>
      <c r="K359" s="76"/>
      <c r="L359" s="76"/>
      <c r="M359" s="77"/>
      <c r="N359" s="76"/>
      <c r="O359" s="81"/>
      <c r="P359" s="76"/>
    </row>
    <row r="360" spans="1:16" s="51" customFormat="1" x14ac:dyDescent="0.25">
      <c r="A360" s="77"/>
      <c r="B360" s="52"/>
      <c r="C360" s="81"/>
      <c r="D360" s="52"/>
      <c r="E360" s="52"/>
      <c r="F360" s="74"/>
      <c r="G360" s="52"/>
      <c r="H360" s="52"/>
      <c r="I360" s="74"/>
      <c r="K360" s="76"/>
      <c r="L360" s="76"/>
      <c r="M360" s="77"/>
      <c r="N360" s="76"/>
      <c r="O360" s="81"/>
      <c r="P360" s="76"/>
    </row>
    <row r="361" spans="1:16" s="51" customFormat="1" x14ac:dyDescent="0.25">
      <c r="A361" s="77"/>
      <c r="B361" s="52"/>
      <c r="C361" s="81"/>
      <c r="D361" s="52"/>
      <c r="E361" s="52"/>
      <c r="F361" s="74"/>
      <c r="G361" s="52"/>
      <c r="H361" s="52"/>
      <c r="I361" s="74"/>
      <c r="K361" s="76"/>
      <c r="L361" s="76"/>
      <c r="M361" s="77"/>
      <c r="N361" s="76"/>
      <c r="O361" s="81"/>
      <c r="P361" s="76"/>
    </row>
    <row r="362" spans="1:16" s="51" customFormat="1" x14ac:dyDescent="0.25">
      <c r="A362" s="77"/>
      <c r="B362" s="52"/>
      <c r="C362" s="81"/>
      <c r="D362" s="52"/>
      <c r="E362" s="52"/>
      <c r="F362" s="74"/>
      <c r="G362" s="52"/>
      <c r="H362" s="52"/>
      <c r="I362" s="74"/>
      <c r="K362" s="76"/>
      <c r="L362" s="76"/>
      <c r="M362" s="77"/>
      <c r="N362" s="76"/>
      <c r="O362" s="81"/>
      <c r="P362" s="76"/>
    </row>
    <row r="363" spans="1:16" s="51" customFormat="1" x14ac:dyDescent="0.25">
      <c r="A363" s="77"/>
      <c r="B363" s="52"/>
      <c r="C363" s="81"/>
      <c r="D363" s="52"/>
      <c r="E363" s="52"/>
      <c r="F363" s="74"/>
      <c r="G363" s="52"/>
      <c r="H363" s="52"/>
      <c r="I363" s="74"/>
      <c r="K363" s="76"/>
      <c r="L363" s="76"/>
      <c r="M363" s="77"/>
      <c r="N363" s="76"/>
      <c r="O363" s="81"/>
      <c r="P363" s="76"/>
    </row>
    <row r="364" spans="1:16" s="51" customFormat="1" x14ac:dyDescent="0.25">
      <c r="A364" s="77"/>
      <c r="B364" s="52"/>
      <c r="C364" s="81"/>
      <c r="D364" s="52"/>
      <c r="E364" s="52"/>
      <c r="F364" s="74"/>
      <c r="G364" s="52"/>
      <c r="H364" s="52"/>
      <c r="I364" s="74"/>
      <c r="K364" s="76"/>
      <c r="L364" s="76"/>
      <c r="M364" s="77"/>
      <c r="N364" s="76"/>
      <c r="O364" s="81"/>
      <c r="P364" s="76"/>
    </row>
    <row r="365" spans="1:16" s="51" customFormat="1" x14ac:dyDescent="0.25">
      <c r="A365" s="77"/>
      <c r="B365" s="52"/>
      <c r="C365" s="81"/>
      <c r="D365" s="52"/>
      <c r="E365" s="52"/>
      <c r="F365" s="74"/>
      <c r="G365" s="52"/>
      <c r="H365" s="52"/>
      <c r="I365" s="74"/>
      <c r="K365" s="76"/>
      <c r="L365" s="76"/>
      <c r="M365" s="77"/>
      <c r="N365" s="76"/>
      <c r="O365" s="81"/>
      <c r="P365" s="76"/>
    </row>
    <row r="366" spans="1:16" s="51" customFormat="1" x14ac:dyDescent="0.25">
      <c r="A366" s="77"/>
      <c r="B366" s="52"/>
      <c r="C366" s="81"/>
      <c r="D366" s="52"/>
      <c r="E366" s="52"/>
      <c r="F366" s="74"/>
      <c r="G366" s="52"/>
      <c r="H366" s="52"/>
      <c r="I366" s="74"/>
      <c r="K366" s="76"/>
      <c r="L366" s="76"/>
      <c r="M366" s="77"/>
      <c r="N366" s="76"/>
      <c r="O366" s="81"/>
      <c r="P366" s="76"/>
    </row>
    <row r="367" spans="1:16" s="51" customFormat="1" x14ac:dyDescent="0.25">
      <c r="A367" s="77"/>
      <c r="B367" s="52"/>
      <c r="C367" s="81"/>
      <c r="D367" s="52"/>
      <c r="E367" s="52"/>
      <c r="F367" s="74"/>
      <c r="G367" s="52"/>
      <c r="H367" s="52"/>
      <c r="I367" s="74"/>
      <c r="K367" s="76"/>
      <c r="L367" s="76"/>
      <c r="M367" s="77"/>
      <c r="N367" s="76"/>
      <c r="O367" s="81"/>
      <c r="P367" s="76"/>
    </row>
    <row r="368" spans="1:16" s="51" customFormat="1" x14ac:dyDescent="0.25">
      <c r="A368" s="77"/>
      <c r="B368" s="52"/>
      <c r="C368" s="81"/>
      <c r="D368" s="52"/>
      <c r="E368" s="52"/>
      <c r="F368" s="74"/>
      <c r="G368" s="52"/>
      <c r="H368" s="52"/>
      <c r="I368" s="74"/>
      <c r="K368" s="76"/>
      <c r="L368" s="76"/>
      <c r="M368" s="77"/>
      <c r="N368" s="76"/>
      <c r="O368" s="81"/>
      <c r="P368" s="76"/>
    </row>
    <row r="369" spans="1:16" s="51" customFormat="1" x14ac:dyDescent="0.25">
      <c r="A369" s="77"/>
      <c r="B369" s="52"/>
      <c r="C369" s="81"/>
      <c r="D369" s="52"/>
      <c r="E369" s="52"/>
      <c r="F369" s="74"/>
      <c r="G369" s="52"/>
      <c r="H369" s="52"/>
      <c r="I369" s="74"/>
      <c r="K369" s="76"/>
      <c r="L369" s="76"/>
      <c r="M369" s="77"/>
      <c r="N369" s="76"/>
      <c r="O369" s="81"/>
      <c r="P369" s="76"/>
    </row>
    <row r="370" spans="1:16" s="51" customFormat="1" x14ac:dyDescent="0.25">
      <c r="A370" s="77"/>
      <c r="B370" s="52"/>
      <c r="C370" s="81"/>
      <c r="D370" s="52"/>
      <c r="E370" s="52"/>
      <c r="F370" s="74"/>
      <c r="G370" s="52"/>
      <c r="H370" s="52"/>
      <c r="I370" s="74"/>
      <c r="K370" s="76"/>
      <c r="L370" s="76"/>
      <c r="M370" s="77"/>
      <c r="N370" s="76"/>
      <c r="O370" s="81"/>
      <c r="P370" s="76"/>
    </row>
    <row r="371" spans="1:16" s="51" customFormat="1" x14ac:dyDescent="0.25">
      <c r="A371" s="77"/>
      <c r="B371" s="52"/>
      <c r="C371" s="81"/>
      <c r="D371" s="52"/>
      <c r="E371" s="52"/>
      <c r="F371" s="74"/>
      <c r="G371" s="52"/>
      <c r="H371" s="52"/>
      <c r="I371" s="74"/>
      <c r="K371" s="76"/>
      <c r="L371" s="76"/>
      <c r="M371" s="77"/>
      <c r="N371" s="76"/>
      <c r="O371" s="81"/>
      <c r="P371" s="76"/>
    </row>
    <row r="372" spans="1:16" s="51" customFormat="1" x14ac:dyDescent="0.25">
      <c r="A372" s="77"/>
      <c r="B372" s="52"/>
      <c r="C372" s="81"/>
      <c r="D372" s="52"/>
      <c r="E372" s="52"/>
      <c r="F372" s="74"/>
      <c r="G372" s="52"/>
      <c r="H372" s="52"/>
      <c r="I372" s="74"/>
      <c r="K372" s="76"/>
      <c r="L372" s="76"/>
      <c r="M372" s="77"/>
      <c r="N372" s="76"/>
      <c r="O372" s="81"/>
      <c r="P372" s="76"/>
    </row>
    <row r="373" spans="1:16" s="51" customFormat="1" x14ac:dyDescent="0.25">
      <c r="A373" s="77"/>
      <c r="B373" s="52"/>
      <c r="C373" s="81"/>
      <c r="D373" s="52"/>
      <c r="E373" s="52"/>
      <c r="F373" s="74"/>
      <c r="G373" s="52"/>
      <c r="H373" s="52"/>
      <c r="I373" s="74"/>
      <c r="K373" s="76"/>
      <c r="L373" s="76"/>
      <c r="M373" s="77"/>
      <c r="N373" s="76"/>
      <c r="O373" s="81"/>
      <c r="P373" s="76"/>
    </row>
    <row r="374" spans="1:16" s="51" customFormat="1" x14ac:dyDescent="0.25">
      <c r="A374" s="77"/>
      <c r="B374" s="52"/>
      <c r="C374" s="81"/>
      <c r="D374" s="52"/>
      <c r="E374" s="52"/>
      <c r="F374" s="74"/>
      <c r="G374" s="52"/>
      <c r="H374" s="52"/>
      <c r="I374" s="74"/>
      <c r="K374" s="76"/>
      <c r="L374" s="76"/>
      <c r="M374" s="77"/>
      <c r="N374" s="76"/>
      <c r="O374" s="81"/>
      <c r="P374" s="76"/>
    </row>
    <row r="375" spans="1:16" s="51" customFormat="1" x14ac:dyDescent="0.25">
      <c r="A375" s="77"/>
      <c r="B375" s="52"/>
      <c r="C375" s="81"/>
      <c r="D375" s="52"/>
      <c r="E375" s="52"/>
      <c r="F375" s="74"/>
      <c r="G375" s="52"/>
      <c r="H375" s="52"/>
      <c r="I375" s="74"/>
      <c r="K375" s="76"/>
      <c r="L375" s="76"/>
      <c r="M375" s="77"/>
      <c r="N375" s="76"/>
      <c r="O375" s="81"/>
      <c r="P375" s="76"/>
    </row>
    <row r="376" spans="1:16" s="51" customFormat="1" x14ac:dyDescent="0.25">
      <c r="A376" s="77"/>
      <c r="B376" s="52"/>
      <c r="C376" s="81"/>
      <c r="D376" s="52"/>
      <c r="E376" s="52"/>
      <c r="F376" s="74"/>
      <c r="G376" s="52"/>
      <c r="H376" s="52"/>
      <c r="I376" s="74"/>
      <c r="K376" s="76"/>
      <c r="L376" s="76"/>
      <c r="M376" s="77"/>
      <c r="N376" s="76"/>
      <c r="O376" s="81"/>
      <c r="P376" s="76"/>
    </row>
    <row r="377" spans="1:16" s="51" customFormat="1" x14ac:dyDescent="0.25">
      <c r="A377" s="77"/>
      <c r="B377" s="52"/>
      <c r="C377" s="81"/>
      <c r="D377" s="52"/>
      <c r="E377" s="52"/>
      <c r="F377" s="74"/>
      <c r="G377" s="52"/>
      <c r="H377" s="52"/>
      <c r="I377" s="74"/>
      <c r="K377" s="76"/>
      <c r="L377" s="76"/>
      <c r="M377" s="77"/>
      <c r="N377" s="76"/>
      <c r="O377" s="81"/>
      <c r="P377" s="76"/>
    </row>
    <row r="378" spans="1:16" s="51" customFormat="1" x14ac:dyDescent="0.25">
      <c r="A378" s="77"/>
      <c r="B378" s="52"/>
      <c r="C378" s="81"/>
      <c r="D378" s="52"/>
      <c r="E378" s="52"/>
      <c r="F378" s="74"/>
      <c r="G378" s="52"/>
      <c r="H378" s="52"/>
      <c r="I378" s="74"/>
      <c r="K378" s="76"/>
      <c r="L378" s="76"/>
      <c r="M378" s="77"/>
      <c r="N378" s="76"/>
      <c r="O378" s="81"/>
      <c r="P378" s="76"/>
    </row>
    <row r="379" spans="1:16" s="51" customFormat="1" x14ac:dyDescent="0.25">
      <c r="A379" s="77"/>
      <c r="B379" s="52"/>
      <c r="C379" s="81"/>
      <c r="D379" s="52"/>
      <c r="E379" s="52"/>
      <c r="F379" s="74"/>
      <c r="G379" s="52"/>
      <c r="H379" s="52"/>
      <c r="I379" s="74"/>
      <c r="K379" s="76"/>
      <c r="L379" s="76"/>
      <c r="M379" s="77"/>
      <c r="N379" s="76"/>
      <c r="O379" s="81"/>
      <c r="P379" s="76"/>
    </row>
    <row r="380" spans="1:16" s="51" customFormat="1" x14ac:dyDescent="0.25">
      <c r="A380" s="77"/>
      <c r="B380" s="52"/>
      <c r="C380" s="81"/>
      <c r="D380" s="52"/>
      <c r="E380" s="52"/>
      <c r="F380" s="74"/>
      <c r="G380" s="52"/>
      <c r="H380" s="52"/>
      <c r="I380" s="74"/>
      <c r="K380" s="76"/>
      <c r="L380" s="76"/>
      <c r="M380" s="77"/>
      <c r="N380" s="76"/>
      <c r="O380" s="81"/>
      <c r="P380" s="76"/>
    </row>
    <row r="381" spans="1:16" s="51" customFormat="1" x14ac:dyDescent="0.25">
      <c r="A381" s="77"/>
      <c r="B381" s="52"/>
      <c r="C381" s="81"/>
      <c r="D381" s="52"/>
      <c r="E381" s="52"/>
      <c r="F381" s="74"/>
      <c r="G381" s="52"/>
      <c r="H381" s="52"/>
      <c r="I381" s="74"/>
      <c r="K381" s="76"/>
      <c r="L381" s="76"/>
      <c r="M381" s="77"/>
      <c r="N381" s="76"/>
      <c r="O381" s="81"/>
      <c r="P381" s="76"/>
    </row>
    <row r="382" spans="1:16" s="51" customFormat="1" x14ac:dyDescent="0.25">
      <c r="A382" s="77"/>
      <c r="B382" s="52"/>
      <c r="C382" s="81"/>
      <c r="D382" s="52"/>
      <c r="E382" s="52"/>
      <c r="F382" s="74"/>
      <c r="G382" s="52"/>
      <c r="H382" s="52"/>
      <c r="I382" s="74"/>
      <c r="K382" s="76"/>
      <c r="L382" s="76"/>
      <c r="M382" s="77"/>
      <c r="N382" s="76"/>
      <c r="O382" s="81"/>
      <c r="P382" s="76"/>
    </row>
    <row r="383" spans="1:16" s="51" customFormat="1" x14ac:dyDescent="0.25">
      <c r="A383" s="77"/>
      <c r="B383" s="52"/>
      <c r="C383" s="81"/>
      <c r="D383" s="52"/>
      <c r="E383" s="52"/>
      <c r="F383" s="74"/>
      <c r="G383" s="52"/>
      <c r="H383" s="52"/>
      <c r="I383" s="74"/>
      <c r="K383" s="76"/>
      <c r="L383" s="76"/>
      <c r="M383" s="77"/>
      <c r="N383" s="76"/>
      <c r="O383" s="81"/>
      <c r="P383" s="76"/>
    </row>
    <row r="384" spans="1:16" s="51" customFormat="1" x14ac:dyDescent="0.25">
      <c r="A384" s="77"/>
      <c r="B384" s="52"/>
      <c r="C384" s="81"/>
      <c r="D384" s="52"/>
      <c r="E384" s="52"/>
      <c r="F384" s="74"/>
      <c r="G384" s="52"/>
      <c r="H384" s="52"/>
      <c r="I384" s="74"/>
      <c r="K384" s="76"/>
      <c r="L384" s="76"/>
      <c r="M384" s="77"/>
      <c r="N384" s="76"/>
      <c r="O384" s="81"/>
      <c r="P384" s="76"/>
    </row>
    <row r="385" spans="1:16" s="51" customFormat="1" x14ac:dyDescent="0.25">
      <c r="A385" s="77"/>
      <c r="B385" s="52"/>
      <c r="C385" s="81"/>
      <c r="D385" s="52"/>
      <c r="E385" s="52"/>
      <c r="F385" s="74"/>
      <c r="G385" s="52"/>
      <c r="H385" s="52"/>
      <c r="I385" s="74"/>
      <c r="K385" s="76"/>
      <c r="L385" s="76"/>
      <c r="M385" s="77"/>
      <c r="N385" s="76"/>
      <c r="O385" s="81"/>
      <c r="P385" s="76"/>
    </row>
    <row r="386" spans="1:16" s="51" customFormat="1" x14ac:dyDescent="0.25">
      <c r="A386" s="77"/>
      <c r="B386" s="52"/>
      <c r="C386" s="81"/>
      <c r="D386" s="52"/>
      <c r="E386" s="52"/>
      <c r="F386" s="74"/>
      <c r="G386" s="52"/>
      <c r="H386" s="52"/>
      <c r="I386" s="74"/>
      <c r="K386" s="76"/>
      <c r="L386" s="76"/>
      <c r="M386" s="77"/>
      <c r="N386" s="76"/>
      <c r="O386" s="81"/>
      <c r="P386" s="76"/>
    </row>
    <row r="387" spans="1:16" s="51" customFormat="1" x14ac:dyDescent="0.25">
      <c r="A387" s="77"/>
      <c r="B387" s="52"/>
      <c r="C387" s="81"/>
      <c r="D387" s="52"/>
      <c r="E387" s="52"/>
      <c r="F387" s="74"/>
      <c r="G387" s="52"/>
      <c r="H387" s="52"/>
      <c r="I387" s="74"/>
      <c r="K387" s="76"/>
      <c r="L387" s="76"/>
      <c r="M387" s="77"/>
      <c r="N387" s="76"/>
      <c r="O387" s="81"/>
      <c r="P387" s="76"/>
    </row>
    <row r="388" spans="1:16" s="51" customFormat="1" x14ac:dyDescent="0.25">
      <c r="A388" s="77"/>
      <c r="B388" s="52"/>
      <c r="C388" s="81"/>
      <c r="D388" s="52"/>
      <c r="E388" s="52"/>
      <c r="F388" s="74"/>
      <c r="G388" s="52"/>
      <c r="H388" s="52"/>
      <c r="I388" s="74"/>
      <c r="K388" s="76"/>
      <c r="L388" s="76"/>
      <c r="M388" s="77"/>
      <c r="N388" s="76"/>
      <c r="O388" s="81"/>
      <c r="P388" s="76"/>
    </row>
    <row r="389" spans="1:16" s="51" customFormat="1" x14ac:dyDescent="0.25">
      <c r="A389" s="77"/>
      <c r="B389" s="52"/>
      <c r="C389" s="81"/>
      <c r="D389" s="52"/>
      <c r="E389" s="52"/>
      <c r="F389" s="74"/>
      <c r="G389" s="52"/>
      <c r="H389" s="52"/>
      <c r="I389" s="74"/>
      <c r="K389" s="76"/>
      <c r="L389" s="76"/>
      <c r="M389" s="77"/>
      <c r="N389" s="76"/>
      <c r="O389" s="81"/>
      <c r="P389" s="76"/>
    </row>
    <row r="390" spans="1:16" s="51" customFormat="1" x14ac:dyDescent="0.25">
      <c r="A390" s="77"/>
      <c r="B390" s="52"/>
      <c r="C390" s="81"/>
      <c r="D390" s="52"/>
      <c r="E390" s="52"/>
      <c r="F390" s="74"/>
      <c r="G390" s="52"/>
      <c r="H390" s="52"/>
      <c r="I390" s="74"/>
      <c r="K390" s="76"/>
      <c r="L390" s="76"/>
      <c r="M390" s="77"/>
      <c r="N390" s="76"/>
      <c r="O390" s="81"/>
      <c r="P390" s="76"/>
    </row>
    <row r="391" spans="1:16" s="51" customFormat="1" x14ac:dyDescent="0.25">
      <c r="A391" s="77"/>
      <c r="B391" s="52"/>
      <c r="C391" s="81"/>
      <c r="D391" s="52"/>
      <c r="E391" s="52"/>
      <c r="F391" s="74"/>
      <c r="G391" s="52"/>
      <c r="H391" s="52"/>
      <c r="I391" s="74"/>
      <c r="K391" s="76"/>
      <c r="L391" s="76"/>
      <c r="M391" s="77"/>
      <c r="N391" s="76"/>
      <c r="O391" s="81"/>
      <c r="P391" s="76"/>
    </row>
    <row r="392" spans="1:16" s="51" customFormat="1" x14ac:dyDescent="0.25">
      <c r="A392" s="77"/>
      <c r="B392" s="52"/>
      <c r="C392" s="81"/>
      <c r="D392" s="52"/>
      <c r="E392" s="52"/>
      <c r="F392" s="74"/>
      <c r="G392" s="52"/>
      <c r="H392" s="52"/>
      <c r="I392" s="74"/>
      <c r="K392" s="76"/>
      <c r="L392" s="76"/>
      <c r="M392" s="77"/>
      <c r="N392" s="76"/>
      <c r="O392" s="81"/>
      <c r="P392" s="76"/>
    </row>
    <row r="393" spans="1:16" s="51" customFormat="1" x14ac:dyDescent="0.25">
      <c r="A393" s="77"/>
      <c r="B393" s="52"/>
      <c r="C393" s="81"/>
      <c r="D393" s="52"/>
      <c r="E393" s="52"/>
      <c r="F393" s="74"/>
      <c r="G393" s="52"/>
      <c r="H393" s="52"/>
      <c r="I393" s="74"/>
      <c r="K393" s="76"/>
      <c r="L393" s="76"/>
      <c r="M393" s="77"/>
      <c r="N393" s="76"/>
      <c r="O393" s="81"/>
      <c r="P393" s="76"/>
    </row>
    <row r="394" spans="1:16" s="51" customFormat="1" x14ac:dyDescent="0.25">
      <c r="A394" s="77"/>
      <c r="B394" s="52"/>
      <c r="C394" s="81"/>
      <c r="D394" s="52"/>
      <c r="E394" s="52"/>
      <c r="F394" s="74"/>
      <c r="G394" s="52"/>
      <c r="H394" s="52"/>
      <c r="I394" s="74"/>
      <c r="K394" s="76"/>
      <c r="L394" s="76"/>
      <c r="M394" s="77"/>
      <c r="N394" s="76"/>
      <c r="O394" s="81"/>
      <c r="P394" s="76"/>
    </row>
    <row r="395" spans="1:16" s="51" customFormat="1" x14ac:dyDescent="0.25">
      <c r="A395" s="77"/>
      <c r="B395" s="52"/>
      <c r="C395" s="81"/>
      <c r="D395" s="52"/>
      <c r="E395" s="52"/>
      <c r="F395" s="74"/>
      <c r="G395" s="52"/>
      <c r="H395" s="52"/>
      <c r="I395" s="74"/>
      <c r="K395" s="76"/>
      <c r="L395" s="76"/>
      <c r="M395" s="77"/>
      <c r="N395" s="76"/>
      <c r="O395" s="81"/>
      <c r="P395" s="76"/>
    </row>
    <row r="396" spans="1:16" s="51" customFormat="1" x14ac:dyDescent="0.25">
      <c r="A396" s="77"/>
      <c r="B396" s="52"/>
      <c r="C396" s="81"/>
      <c r="D396" s="52"/>
      <c r="E396" s="52"/>
      <c r="F396" s="74"/>
      <c r="G396" s="52"/>
      <c r="H396" s="52"/>
      <c r="I396" s="74"/>
      <c r="K396" s="76"/>
      <c r="L396" s="76"/>
      <c r="M396" s="77"/>
      <c r="N396" s="76"/>
      <c r="O396" s="81"/>
      <c r="P396" s="76"/>
    </row>
    <row r="397" spans="1:16" s="51" customFormat="1" x14ac:dyDescent="0.25">
      <c r="A397" s="77"/>
      <c r="B397" s="52"/>
      <c r="C397" s="81"/>
      <c r="D397" s="52"/>
      <c r="E397" s="52"/>
      <c r="F397" s="74"/>
      <c r="G397" s="52"/>
      <c r="H397" s="52"/>
      <c r="I397" s="74"/>
      <c r="K397" s="76"/>
      <c r="L397" s="76"/>
      <c r="M397" s="77"/>
      <c r="N397" s="76"/>
      <c r="O397" s="81"/>
      <c r="P397" s="76"/>
    </row>
    <row r="398" spans="1:16" s="51" customFormat="1" x14ac:dyDescent="0.25">
      <c r="A398" s="77"/>
      <c r="B398" s="52"/>
      <c r="C398" s="81"/>
      <c r="D398" s="52"/>
      <c r="E398" s="52"/>
      <c r="F398" s="74"/>
      <c r="G398" s="52"/>
      <c r="H398" s="52"/>
      <c r="I398" s="74"/>
      <c r="K398" s="76"/>
      <c r="L398" s="76"/>
      <c r="M398" s="77"/>
      <c r="N398" s="76"/>
      <c r="O398" s="81"/>
      <c r="P398" s="76"/>
    </row>
    <row r="399" spans="1:16" s="51" customFormat="1" x14ac:dyDescent="0.25">
      <c r="A399" s="77"/>
      <c r="B399" s="52"/>
      <c r="C399" s="81"/>
      <c r="D399" s="52"/>
      <c r="E399" s="52"/>
      <c r="F399" s="74"/>
      <c r="G399" s="52"/>
      <c r="H399" s="52"/>
      <c r="I399" s="74"/>
      <c r="K399" s="76"/>
      <c r="L399" s="76"/>
      <c r="M399" s="77"/>
      <c r="N399" s="76"/>
      <c r="O399" s="81"/>
      <c r="P399" s="76"/>
    </row>
    <row r="400" spans="1:16" s="51" customFormat="1" x14ac:dyDescent="0.25">
      <c r="A400" s="77"/>
      <c r="B400" s="52"/>
      <c r="C400" s="81"/>
      <c r="D400" s="52"/>
      <c r="E400" s="52"/>
      <c r="F400" s="74"/>
      <c r="G400" s="52"/>
      <c r="H400" s="52"/>
      <c r="I400" s="74"/>
      <c r="K400" s="76"/>
      <c r="L400" s="76"/>
      <c r="M400" s="77"/>
      <c r="N400" s="76"/>
      <c r="O400" s="81"/>
      <c r="P400" s="76"/>
    </row>
    <row r="401" spans="1:16" s="51" customFormat="1" x14ac:dyDescent="0.25">
      <c r="A401" s="77"/>
      <c r="B401" s="52"/>
      <c r="C401" s="81"/>
      <c r="D401" s="52"/>
      <c r="E401" s="52"/>
      <c r="F401" s="74"/>
      <c r="G401" s="52"/>
      <c r="H401" s="52"/>
      <c r="I401" s="74"/>
      <c r="K401" s="76"/>
      <c r="L401" s="76"/>
      <c r="M401" s="77"/>
      <c r="N401" s="76"/>
      <c r="O401" s="81"/>
      <c r="P401" s="76"/>
    </row>
    <row r="402" spans="1:16" s="51" customFormat="1" x14ac:dyDescent="0.25">
      <c r="A402" s="77"/>
      <c r="B402" s="52"/>
      <c r="C402" s="81"/>
      <c r="D402" s="52"/>
      <c r="E402" s="52"/>
      <c r="F402" s="74"/>
      <c r="G402" s="52"/>
      <c r="H402" s="52"/>
      <c r="I402" s="74"/>
      <c r="K402" s="76"/>
      <c r="L402" s="76"/>
      <c r="M402" s="77"/>
      <c r="N402" s="76"/>
      <c r="O402" s="81"/>
      <c r="P402" s="76"/>
    </row>
    <row r="403" spans="1:16" s="51" customFormat="1" x14ac:dyDescent="0.25">
      <c r="A403" s="77"/>
      <c r="B403" s="52"/>
      <c r="C403" s="81"/>
      <c r="D403" s="52"/>
      <c r="E403" s="52"/>
      <c r="F403" s="74"/>
      <c r="G403" s="52"/>
      <c r="H403" s="52"/>
      <c r="I403" s="74"/>
      <c r="K403" s="76"/>
      <c r="L403" s="76"/>
      <c r="M403" s="77"/>
      <c r="N403" s="76"/>
      <c r="O403" s="81"/>
      <c r="P403" s="76"/>
    </row>
    <row r="404" spans="1:16" s="51" customFormat="1" x14ac:dyDescent="0.25">
      <c r="A404" s="77"/>
      <c r="B404" s="52"/>
      <c r="C404" s="81"/>
      <c r="D404" s="52"/>
      <c r="E404" s="52"/>
      <c r="F404" s="74"/>
      <c r="G404" s="52"/>
      <c r="H404" s="52"/>
      <c r="I404" s="74"/>
      <c r="K404" s="76"/>
      <c r="L404" s="76"/>
      <c r="M404" s="77"/>
      <c r="N404" s="76"/>
      <c r="O404" s="81"/>
      <c r="P404" s="76"/>
    </row>
    <row r="405" spans="1:16" s="51" customFormat="1" x14ac:dyDescent="0.25">
      <c r="A405" s="77"/>
      <c r="B405" s="52"/>
      <c r="C405" s="81"/>
      <c r="D405" s="52"/>
      <c r="E405" s="52"/>
      <c r="F405" s="74"/>
      <c r="G405" s="52"/>
      <c r="H405" s="52"/>
      <c r="I405" s="74"/>
      <c r="K405" s="76"/>
      <c r="L405" s="76"/>
      <c r="M405" s="77"/>
      <c r="N405" s="76"/>
      <c r="O405" s="81"/>
      <c r="P405" s="76"/>
    </row>
    <row r="406" spans="1:16" s="51" customFormat="1" x14ac:dyDescent="0.25">
      <c r="A406" s="77"/>
      <c r="B406" s="52"/>
      <c r="C406" s="81"/>
      <c r="D406" s="52"/>
      <c r="E406" s="52"/>
      <c r="F406" s="74"/>
      <c r="G406" s="52"/>
      <c r="H406" s="52"/>
      <c r="I406" s="74"/>
      <c r="K406" s="76"/>
      <c r="L406" s="76"/>
      <c r="M406" s="77"/>
      <c r="N406" s="76"/>
      <c r="O406" s="81"/>
      <c r="P406" s="76"/>
    </row>
    <row r="407" spans="1:16" s="51" customFormat="1" x14ac:dyDescent="0.25">
      <c r="A407" s="77"/>
      <c r="B407" s="52"/>
      <c r="C407" s="81"/>
      <c r="D407" s="52"/>
      <c r="E407" s="52"/>
      <c r="F407" s="74"/>
      <c r="G407" s="52"/>
      <c r="H407" s="52"/>
      <c r="I407" s="74"/>
      <c r="K407" s="76"/>
      <c r="L407" s="76"/>
      <c r="M407" s="77"/>
      <c r="N407" s="76"/>
      <c r="O407" s="81"/>
      <c r="P407" s="76"/>
    </row>
    <row r="408" spans="1:16" s="51" customFormat="1" x14ac:dyDescent="0.25">
      <c r="A408" s="77"/>
      <c r="B408" s="52"/>
      <c r="C408" s="81"/>
      <c r="D408" s="52"/>
      <c r="E408" s="52"/>
      <c r="F408" s="74"/>
      <c r="G408" s="52"/>
      <c r="H408" s="52"/>
      <c r="I408" s="74"/>
      <c r="K408" s="76"/>
      <c r="L408" s="76"/>
      <c r="M408" s="77"/>
      <c r="N408" s="76"/>
      <c r="O408" s="81"/>
      <c r="P408" s="76"/>
    </row>
    <row r="409" spans="1:16" s="51" customFormat="1" x14ac:dyDescent="0.25">
      <c r="A409" s="77"/>
      <c r="B409" s="52"/>
      <c r="C409" s="81"/>
      <c r="D409" s="52"/>
      <c r="E409" s="52"/>
      <c r="F409" s="74"/>
      <c r="G409" s="52"/>
      <c r="H409" s="52"/>
      <c r="I409" s="74"/>
      <c r="K409" s="76"/>
      <c r="L409" s="76"/>
      <c r="M409" s="77"/>
      <c r="N409" s="76"/>
      <c r="O409" s="81"/>
      <c r="P409" s="76"/>
    </row>
    <row r="410" spans="1:16" s="51" customFormat="1" x14ac:dyDescent="0.25">
      <c r="A410" s="77"/>
      <c r="B410" s="52"/>
      <c r="C410" s="81"/>
      <c r="D410" s="52"/>
      <c r="E410" s="52"/>
      <c r="F410" s="74"/>
      <c r="G410" s="52"/>
      <c r="H410" s="52"/>
      <c r="I410" s="74"/>
      <c r="K410" s="76"/>
      <c r="L410" s="76"/>
      <c r="M410" s="77"/>
      <c r="N410" s="76"/>
      <c r="O410" s="81"/>
      <c r="P410" s="76"/>
    </row>
    <row r="411" spans="1:16" s="51" customFormat="1" x14ac:dyDescent="0.25">
      <c r="A411" s="77"/>
      <c r="B411" s="52"/>
      <c r="C411" s="81"/>
      <c r="D411" s="52"/>
      <c r="E411" s="52"/>
      <c r="F411" s="74"/>
      <c r="G411" s="52"/>
      <c r="H411" s="52"/>
      <c r="I411" s="74"/>
      <c r="K411" s="76"/>
      <c r="L411" s="76"/>
      <c r="M411" s="77"/>
      <c r="N411" s="76"/>
      <c r="O411" s="81"/>
      <c r="P411" s="76"/>
    </row>
    <row r="412" spans="1:16" s="51" customFormat="1" x14ac:dyDescent="0.25">
      <c r="A412" s="77"/>
      <c r="B412" s="52"/>
      <c r="C412" s="81"/>
      <c r="D412" s="52"/>
      <c r="E412" s="52"/>
      <c r="F412" s="74"/>
      <c r="G412" s="52"/>
      <c r="H412" s="52"/>
      <c r="I412" s="74"/>
      <c r="K412" s="76"/>
      <c r="L412" s="76"/>
      <c r="M412" s="77"/>
      <c r="N412" s="76"/>
      <c r="O412" s="81"/>
      <c r="P412" s="76"/>
    </row>
    <row r="413" spans="1:16" s="51" customFormat="1" x14ac:dyDescent="0.25">
      <c r="A413" s="77"/>
      <c r="B413" s="52"/>
      <c r="C413" s="81"/>
      <c r="D413" s="52"/>
      <c r="E413" s="52"/>
      <c r="F413" s="74"/>
      <c r="G413" s="52"/>
      <c r="H413" s="52"/>
      <c r="I413" s="74"/>
      <c r="K413" s="76"/>
      <c r="L413" s="76"/>
      <c r="M413" s="77"/>
      <c r="N413" s="76"/>
      <c r="O413" s="81"/>
      <c r="P413" s="76"/>
    </row>
    <row r="414" spans="1:16" s="51" customFormat="1" x14ac:dyDescent="0.25">
      <c r="A414" s="77"/>
      <c r="B414" s="52"/>
      <c r="C414" s="81"/>
      <c r="D414" s="52"/>
      <c r="E414" s="52"/>
      <c r="F414" s="74"/>
      <c r="G414" s="52"/>
      <c r="H414" s="52"/>
      <c r="I414" s="74"/>
      <c r="K414" s="76"/>
      <c r="L414" s="76"/>
      <c r="M414" s="77"/>
      <c r="N414" s="76"/>
      <c r="O414" s="81"/>
      <c r="P414" s="76"/>
    </row>
    <row r="415" spans="1:16" s="51" customFormat="1" x14ac:dyDescent="0.25">
      <c r="A415" s="77"/>
      <c r="B415" s="52"/>
      <c r="C415" s="81"/>
      <c r="D415" s="52"/>
      <c r="E415" s="52"/>
      <c r="F415" s="74"/>
      <c r="G415" s="52"/>
      <c r="H415" s="52"/>
      <c r="I415" s="74"/>
      <c r="K415" s="76"/>
      <c r="L415" s="76"/>
      <c r="M415" s="77"/>
      <c r="N415" s="76"/>
      <c r="O415" s="81"/>
      <c r="P415" s="76"/>
    </row>
    <row r="416" spans="1:16" s="51" customFormat="1" x14ac:dyDescent="0.25">
      <c r="A416" s="77"/>
      <c r="B416" s="52"/>
      <c r="C416" s="81"/>
      <c r="D416" s="52"/>
      <c r="E416" s="52"/>
      <c r="F416" s="74"/>
      <c r="G416" s="52"/>
      <c r="H416" s="52"/>
      <c r="I416" s="74"/>
      <c r="K416" s="76"/>
      <c r="L416" s="76"/>
      <c r="M416" s="77"/>
      <c r="N416" s="76"/>
      <c r="O416" s="81"/>
      <c r="P416" s="76"/>
    </row>
    <row r="417" spans="1:16" s="51" customFormat="1" x14ac:dyDescent="0.25">
      <c r="A417" s="77"/>
      <c r="B417" s="52"/>
      <c r="C417" s="81"/>
      <c r="D417" s="52"/>
      <c r="E417" s="52"/>
      <c r="F417" s="74"/>
      <c r="G417" s="52"/>
      <c r="H417" s="52"/>
      <c r="I417" s="74"/>
      <c r="K417" s="76"/>
      <c r="L417" s="76"/>
      <c r="M417" s="77"/>
      <c r="N417" s="76"/>
      <c r="O417" s="81"/>
      <c r="P417" s="76"/>
    </row>
    <row r="418" spans="1:16" s="51" customFormat="1" x14ac:dyDescent="0.25">
      <c r="A418" s="77"/>
      <c r="B418" s="52"/>
      <c r="C418" s="81"/>
      <c r="D418" s="52"/>
      <c r="E418" s="52"/>
      <c r="F418" s="74"/>
      <c r="G418" s="52"/>
      <c r="H418" s="52"/>
      <c r="I418" s="74"/>
      <c r="K418" s="76"/>
      <c r="L418" s="76"/>
      <c r="M418" s="77"/>
      <c r="N418" s="76"/>
      <c r="O418" s="81"/>
      <c r="P418" s="76"/>
    </row>
    <row r="419" spans="1:16" s="51" customFormat="1" x14ac:dyDescent="0.25">
      <c r="A419" s="77"/>
      <c r="B419" s="52"/>
      <c r="C419" s="81"/>
      <c r="D419" s="52"/>
      <c r="E419" s="52"/>
      <c r="F419" s="74"/>
      <c r="G419" s="52"/>
      <c r="H419" s="52"/>
      <c r="I419" s="74"/>
      <c r="K419" s="76"/>
      <c r="L419" s="76"/>
      <c r="M419" s="77"/>
      <c r="N419" s="76"/>
      <c r="O419" s="81"/>
      <c r="P419" s="76"/>
    </row>
    <row r="420" spans="1:16" s="51" customFormat="1" x14ac:dyDescent="0.25">
      <c r="A420" s="77"/>
      <c r="B420" s="52"/>
      <c r="C420" s="81"/>
      <c r="D420" s="52"/>
      <c r="E420" s="52"/>
      <c r="F420" s="74"/>
      <c r="G420" s="52"/>
      <c r="H420" s="52"/>
      <c r="I420" s="74"/>
      <c r="K420" s="76"/>
      <c r="L420" s="76"/>
      <c r="M420" s="77"/>
      <c r="N420" s="76"/>
      <c r="O420" s="81"/>
      <c r="P420" s="76"/>
    </row>
    <row r="421" spans="1:16" s="51" customFormat="1" x14ac:dyDescent="0.25">
      <c r="A421" s="77"/>
      <c r="B421" s="52"/>
      <c r="C421" s="81"/>
      <c r="D421" s="52"/>
      <c r="E421" s="52"/>
      <c r="F421" s="74"/>
      <c r="G421" s="52"/>
      <c r="H421" s="52"/>
      <c r="I421" s="74"/>
      <c r="K421" s="76"/>
      <c r="L421" s="76"/>
      <c r="M421" s="77"/>
      <c r="N421" s="76"/>
      <c r="O421" s="81"/>
      <c r="P421" s="76"/>
    </row>
    <row r="422" spans="1:16" s="51" customFormat="1" x14ac:dyDescent="0.25">
      <c r="A422" s="77"/>
      <c r="B422" s="52"/>
      <c r="C422" s="81"/>
      <c r="D422" s="52"/>
      <c r="E422" s="52"/>
      <c r="F422" s="74"/>
      <c r="G422" s="52"/>
      <c r="H422" s="52"/>
      <c r="I422" s="74"/>
      <c r="K422" s="76"/>
      <c r="L422" s="76"/>
      <c r="M422" s="77"/>
      <c r="N422" s="76"/>
      <c r="O422" s="81"/>
      <c r="P422" s="76"/>
    </row>
    <row r="423" spans="1:16" s="51" customFormat="1" x14ac:dyDescent="0.25">
      <c r="A423" s="77"/>
      <c r="B423" s="52"/>
      <c r="C423" s="81"/>
      <c r="D423" s="52"/>
      <c r="E423" s="52"/>
      <c r="F423" s="74"/>
      <c r="G423" s="52"/>
      <c r="H423" s="52"/>
      <c r="I423" s="74"/>
      <c r="K423" s="76"/>
      <c r="L423" s="76"/>
      <c r="M423" s="77"/>
      <c r="N423" s="76"/>
      <c r="O423" s="81"/>
      <c r="P423" s="76"/>
    </row>
    <row r="424" spans="1:16" s="51" customFormat="1" x14ac:dyDescent="0.25">
      <c r="A424" s="77"/>
      <c r="B424" s="52"/>
      <c r="C424" s="81"/>
      <c r="D424" s="52"/>
      <c r="E424" s="52"/>
      <c r="F424" s="74"/>
      <c r="G424" s="52"/>
      <c r="H424" s="52"/>
      <c r="I424" s="74"/>
      <c r="K424" s="76"/>
      <c r="L424" s="76"/>
      <c r="M424" s="77"/>
      <c r="N424" s="76"/>
      <c r="O424" s="81"/>
      <c r="P424" s="76"/>
    </row>
    <row r="425" spans="1:16" s="51" customFormat="1" x14ac:dyDescent="0.25">
      <c r="A425" s="77"/>
      <c r="B425" s="52"/>
      <c r="C425" s="81"/>
      <c r="D425" s="52"/>
      <c r="E425" s="52"/>
      <c r="F425" s="74"/>
      <c r="G425" s="52"/>
      <c r="H425" s="52"/>
      <c r="I425" s="74"/>
      <c r="K425" s="76"/>
      <c r="L425" s="76"/>
      <c r="M425" s="77"/>
      <c r="N425" s="76"/>
      <c r="O425" s="81"/>
      <c r="P425" s="76"/>
    </row>
    <row r="426" spans="1:16" s="51" customFormat="1" x14ac:dyDescent="0.25">
      <c r="A426" s="77"/>
      <c r="B426" s="52"/>
      <c r="C426" s="81"/>
      <c r="D426" s="52"/>
      <c r="E426" s="52"/>
      <c r="F426" s="74"/>
      <c r="G426" s="52"/>
      <c r="H426" s="52"/>
      <c r="I426" s="74"/>
      <c r="K426" s="76"/>
      <c r="L426" s="76"/>
      <c r="M426" s="77"/>
      <c r="N426" s="76"/>
      <c r="O426" s="81"/>
      <c r="P426" s="76"/>
    </row>
    <row r="427" spans="1:16" s="51" customFormat="1" x14ac:dyDescent="0.25">
      <c r="A427" s="77"/>
      <c r="B427" s="52"/>
      <c r="C427" s="81"/>
      <c r="D427" s="52"/>
      <c r="E427" s="52"/>
      <c r="F427" s="74"/>
      <c r="G427" s="52"/>
      <c r="H427" s="52"/>
      <c r="I427" s="74"/>
      <c r="K427" s="76"/>
      <c r="L427" s="76"/>
      <c r="M427" s="77"/>
      <c r="N427" s="76"/>
      <c r="O427" s="81"/>
      <c r="P427" s="76"/>
    </row>
    <row r="428" spans="1:16" s="51" customFormat="1" x14ac:dyDescent="0.25">
      <c r="A428" s="77"/>
      <c r="B428" s="52"/>
      <c r="C428" s="81"/>
      <c r="D428" s="52"/>
      <c r="E428" s="52"/>
      <c r="F428" s="74"/>
      <c r="G428" s="52"/>
      <c r="H428" s="52"/>
      <c r="I428" s="74"/>
      <c r="K428" s="76"/>
      <c r="L428" s="76"/>
      <c r="M428" s="77"/>
      <c r="N428" s="76"/>
      <c r="O428" s="81"/>
      <c r="P428" s="76"/>
    </row>
    <row r="429" spans="1:16" s="51" customFormat="1" x14ac:dyDescent="0.25">
      <c r="A429" s="77"/>
      <c r="B429" s="52"/>
      <c r="C429" s="81"/>
      <c r="D429" s="52"/>
      <c r="E429" s="52"/>
      <c r="F429" s="74"/>
      <c r="G429" s="52"/>
      <c r="H429" s="52"/>
      <c r="I429" s="74"/>
      <c r="K429" s="76"/>
      <c r="L429" s="76"/>
      <c r="M429" s="77"/>
      <c r="N429" s="76"/>
      <c r="O429" s="81"/>
      <c r="P429" s="76"/>
    </row>
    <row r="430" spans="1:16" s="51" customFormat="1" x14ac:dyDescent="0.25">
      <c r="A430" s="77"/>
      <c r="B430" s="52"/>
      <c r="C430" s="81"/>
      <c r="D430" s="52"/>
      <c r="E430" s="52"/>
      <c r="F430" s="74"/>
      <c r="G430" s="52"/>
      <c r="H430" s="52"/>
      <c r="I430" s="74"/>
      <c r="K430" s="76"/>
      <c r="L430" s="76"/>
      <c r="M430" s="77"/>
      <c r="N430" s="76"/>
      <c r="O430" s="81"/>
      <c r="P430" s="76"/>
    </row>
    <row r="431" spans="1:16" s="51" customFormat="1" x14ac:dyDescent="0.25">
      <c r="A431" s="77"/>
      <c r="B431" s="52"/>
      <c r="C431" s="81"/>
      <c r="D431" s="52"/>
      <c r="E431" s="52"/>
      <c r="F431" s="74"/>
      <c r="G431" s="52"/>
      <c r="H431" s="52"/>
      <c r="I431" s="74"/>
      <c r="K431" s="76"/>
      <c r="L431" s="76"/>
      <c r="M431" s="77"/>
      <c r="N431" s="76"/>
      <c r="O431" s="81"/>
      <c r="P431" s="76"/>
    </row>
    <row r="432" spans="1:16" s="51" customFormat="1" x14ac:dyDescent="0.25">
      <c r="A432" s="77"/>
      <c r="B432" s="52"/>
      <c r="C432" s="81"/>
      <c r="D432" s="52"/>
      <c r="E432" s="52"/>
      <c r="F432" s="74"/>
      <c r="G432" s="52"/>
      <c r="H432" s="52"/>
      <c r="I432" s="74"/>
      <c r="K432" s="76"/>
      <c r="L432" s="76"/>
      <c r="M432" s="77"/>
      <c r="N432" s="76"/>
      <c r="O432" s="81"/>
      <c r="P432" s="76"/>
    </row>
    <row r="433" spans="1:16" s="51" customFormat="1" x14ac:dyDescent="0.25">
      <c r="A433" s="77"/>
      <c r="B433" s="52"/>
      <c r="C433" s="81"/>
      <c r="D433" s="52"/>
      <c r="E433" s="52"/>
      <c r="F433" s="74"/>
      <c r="G433" s="52"/>
      <c r="H433" s="52"/>
      <c r="I433" s="74"/>
      <c r="K433" s="76"/>
      <c r="L433" s="76"/>
      <c r="M433" s="77"/>
      <c r="N433" s="76"/>
      <c r="O433" s="81"/>
      <c r="P433" s="76"/>
    </row>
    <row r="434" spans="1:16" s="51" customFormat="1" x14ac:dyDescent="0.25">
      <c r="A434" s="77"/>
      <c r="B434" s="52"/>
      <c r="C434" s="81"/>
      <c r="D434" s="52"/>
      <c r="E434" s="52"/>
      <c r="F434" s="74"/>
      <c r="G434" s="52"/>
      <c r="H434" s="52"/>
      <c r="I434" s="74"/>
      <c r="K434" s="76"/>
      <c r="L434" s="76"/>
      <c r="M434" s="77"/>
      <c r="N434" s="76"/>
      <c r="O434" s="81"/>
      <c r="P434" s="76"/>
    </row>
    <row r="435" spans="1:16" s="51" customFormat="1" x14ac:dyDescent="0.25">
      <c r="A435" s="77"/>
      <c r="B435" s="52"/>
      <c r="C435" s="81"/>
      <c r="D435" s="52"/>
      <c r="E435" s="52"/>
      <c r="F435" s="74"/>
      <c r="G435" s="52"/>
      <c r="H435" s="52"/>
      <c r="I435" s="74"/>
      <c r="K435" s="76"/>
      <c r="L435" s="76"/>
      <c r="M435" s="77"/>
      <c r="N435" s="76"/>
      <c r="O435" s="81"/>
      <c r="P435" s="76"/>
    </row>
    <row r="436" spans="1:16" s="51" customFormat="1" x14ac:dyDescent="0.25">
      <c r="A436" s="77"/>
      <c r="B436" s="52"/>
      <c r="C436" s="81"/>
      <c r="D436" s="52"/>
      <c r="E436" s="52"/>
      <c r="F436" s="74"/>
      <c r="G436" s="52"/>
      <c r="H436" s="52"/>
      <c r="I436" s="74"/>
      <c r="K436" s="76"/>
      <c r="L436" s="76"/>
      <c r="M436" s="77"/>
      <c r="N436" s="76"/>
      <c r="O436" s="81"/>
      <c r="P436" s="76"/>
    </row>
    <row r="437" spans="1:16" s="51" customFormat="1" x14ac:dyDescent="0.25">
      <c r="A437" s="77"/>
      <c r="B437" s="52"/>
      <c r="C437" s="81"/>
      <c r="D437" s="52"/>
      <c r="E437" s="52"/>
      <c r="F437" s="74"/>
      <c r="G437" s="52"/>
      <c r="H437" s="52"/>
      <c r="I437" s="74"/>
      <c r="K437" s="76"/>
      <c r="L437" s="76"/>
      <c r="M437" s="77"/>
      <c r="N437" s="76"/>
      <c r="O437" s="81"/>
      <c r="P437" s="76"/>
    </row>
    <row r="438" spans="1:16" s="51" customFormat="1" x14ac:dyDescent="0.25">
      <c r="A438" s="77"/>
      <c r="B438" s="52"/>
      <c r="C438" s="81"/>
      <c r="D438" s="52"/>
      <c r="E438" s="52"/>
      <c r="F438" s="74"/>
      <c r="G438" s="52"/>
      <c r="H438" s="52"/>
      <c r="I438" s="74"/>
      <c r="K438" s="76"/>
      <c r="L438" s="76"/>
      <c r="M438" s="77"/>
      <c r="N438" s="76"/>
      <c r="O438" s="81"/>
      <c r="P438" s="76"/>
    </row>
    <row r="439" spans="1:16" s="51" customFormat="1" x14ac:dyDescent="0.25">
      <c r="A439" s="77"/>
      <c r="B439" s="52"/>
      <c r="C439" s="81"/>
      <c r="D439" s="52"/>
      <c r="E439" s="52"/>
      <c r="F439" s="74"/>
      <c r="G439" s="52"/>
      <c r="H439" s="52"/>
      <c r="I439" s="74"/>
      <c r="K439" s="76"/>
      <c r="L439" s="76"/>
      <c r="M439" s="77"/>
      <c r="N439" s="76"/>
      <c r="O439" s="81"/>
      <c r="P439" s="76"/>
    </row>
    <row r="440" spans="1:16" s="51" customFormat="1" x14ac:dyDescent="0.25">
      <c r="A440" s="77"/>
      <c r="B440" s="52"/>
      <c r="C440" s="81"/>
      <c r="D440" s="52"/>
      <c r="E440" s="52"/>
      <c r="F440" s="74"/>
      <c r="G440" s="52"/>
      <c r="H440" s="52"/>
      <c r="I440" s="74"/>
      <c r="K440" s="76"/>
      <c r="L440" s="76"/>
      <c r="M440" s="77"/>
      <c r="N440" s="76"/>
      <c r="O440" s="81"/>
      <c r="P440" s="76"/>
    </row>
    <row r="441" spans="1:16" s="51" customFormat="1" x14ac:dyDescent="0.25">
      <c r="A441" s="77"/>
      <c r="B441" s="52"/>
      <c r="C441" s="81"/>
      <c r="D441" s="52"/>
      <c r="E441" s="52"/>
      <c r="F441" s="74"/>
      <c r="G441" s="52"/>
      <c r="H441" s="52"/>
      <c r="I441" s="74"/>
      <c r="K441" s="76"/>
      <c r="L441" s="76"/>
      <c r="M441" s="77"/>
      <c r="N441" s="76"/>
      <c r="O441" s="81"/>
      <c r="P441" s="76"/>
    </row>
    <row r="442" spans="1:16" s="51" customFormat="1" x14ac:dyDescent="0.25">
      <c r="A442" s="77"/>
      <c r="B442" s="52"/>
      <c r="C442" s="81"/>
      <c r="D442" s="52"/>
      <c r="E442" s="52"/>
      <c r="F442" s="74"/>
      <c r="G442" s="52"/>
      <c r="H442" s="52"/>
      <c r="I442" s="74"/>
      <c r="K442" s="76"/>
      <c r="L442" s="76"/>
      <c r="M442" s="77"/>
      <c r="N442" s="76"/>
      <c r="O442" s="81"/>
      <c r="P442" s="76"/>
    </row>
    <row r="443" spans="1:16" s="51" customFormat="1" x14ac:dyDescent="0.25">
      <c r="A443" s="77"/>
      <c r="B443" s="52"/>
      <c r="C443" s="81"/>
      <c r="D443" s="52"/>
      <c r="E443" s="52"/>
      <c r="F443" s="74"/>
      <c r="G443" s="52"/>
      <c r="H443" s="52"/>
      <c r="I443" s="74"/>
      <c r="K443" s="76"/>
      <c r="L443" s="76"/>
      <c r="M443" s="77"/>
      <c r="N443" s="76"/>
      <c r="O443" s="81"/>
      <c r="P443" s="76"/>
    </row>
    <row r="444" spans="1:16" s="51" customFormat="1" x14ac:dyDescent="0.25">
      <c r="A444" s="77"/>
      <c r="B444" s="52"/>
      <c r="C444" s="81"/>
      <c r="D444" s="52"/>
      <c r="E444" s="52"/>
      <c r="F444" s="74"/>
      <c r="G444" s="52"/>
      <c r="H444" s="52"/>
      <c r="I444" s="74"/>
      <c r="K444" s="76"/>
      <c r="L444" s="76"/>
      <c r="M444" s="77"/>
      <c r="N444" s="76"/>
      <c r="O444" s="81"/>
      <c r="P444" s="76"/>
    </row>
    <row r="445" spans="1:16" s="51" customFormat="1" x14ac:dyDescent="0.25">
      <c r="A445" s="77"/>
      <c r="B445" s="52"/>
      <c r="C445" s="81"/>
      <c r="D445" s="52"/>
      <c r="E445" s="52"/>
      <c r="F445" s="74"/>
      <c r="G445" s="52"/>
      <c r="H445" s="52"/>
      <c r="I445" s="74"/>
      <c r="K445" s="76"/>
      <c r="L445" s="76"/>
      <c r="M445" s="77"/>
      <c r="N445" s="76"/>
      <c r="O445" s="81"/>
      <c r="P445" s="76"/>
    </row>
    <row r="446" spans="1:16" s="51" customFormat="1" x14ac:dyDescent="0.25">
      <c r="A446" s="77"/>
      <c r="B446" s="52"/>
      <c r="C446" s="81"/>
      <c r="D446" s="52"/>
      <c r="E446" s="52"/>
      <c r="F446" s="74"/>
      <c r="G446" s="52"/>
      <c r="H446" s="52"/>
      <c r="I446" s="74"/>
      <c r="K446" s="76"/>
      <c r="L446" s="76"/>
      <c r="M446" s="77"/>
      <c r="N446" s="76"/>
      <c r="O446" s="81"/>
      <c r="P446" s="76"/>
    </row>
    <row r="447" spans="1:16" s="51" customFormat="1" x14ac:dyDescent="0.25">
      <c r="A447" s="77"/>
      <c r="B447" s="52"/>
      <c r="C447" s="81"/>
      <c r="D447" s="52"/>
      <c r="E447" s="52"/>
      <c r="F447" s="74"/>
      <c r="G447" s="52"/>
      <c r="H447" s="52"/>
      <c r="I447" s="74"/>
      <c r="K447" s="76"/>
      <c r="L447" s="76"/>
      <c r="M447" s="77"/>
      <c r="N447" s="76"/>
      <c r="O447" s="81"/>
      <c r="P447" s="76"/>
    </row>
    <row r="448" spans="1:16" s="51" customFormat="1" x14ac:dyDescent="0.25">
      <c r="A448" s="77"/>
      <c r="B448" s="52"/>
      <c r="C448" s="81"/>
      <c r="D448" s="52"/>
      <c r="E448" s="52"/>
      <c r="F448" s="74"/>
      <c r="G448" s="52"/>
      <c r="H448" s="52"/>
      <c r="I448" s="74"/>
      <c r="K448" s="76"/>
      <c r="L448" s="76"/>
      <c r="M448" s="77"/>
      <c r="N448" s="76"/>
      <c r="O448" s="81"/>
      <c r="P448" s="76"/>
    </row>
    <row r="449" spans="1:16" s="51" customFormat="1" x14ac:dyDescent="0.25">
      <c r="A449" s="77"/>
      <c r="B449" s="52"/>
      <c r="C449" s="81"/>
      <c r="D449" s="52"/>
      <c r="E449" s="52"/>
      <c r="F449" s="74"/>
      <c r="G449" s="52"/>
      <c r="H449" s="52"/>
      <c r="I449" s="74"/>
      <c r="K449" s="76"/>
      <c r="L449" s="76"/>
      <c r="M449" s="77"/>
      <c r="N449" s="76"/>
      <c r="O449" s="81"/>
      <c r="P449" s="76"/>
    </row>
    <row r="450" spans="1:16" s="51" customFormat="1" x14ac:dyDescent="0.25">
      <c r="A450" s="77"/>
      <c r="B450" s="52"/>
      <c r="C450" s="81"/>
      <c r="D450" s="52"/>
      <c r="E450" s="52"/>
      <c r="F450" s="74"/>
      <c r="G450" s="52"/>
      <c r="H450" s="52"/>
      <c r="I450" s="74"/>
      <c r="K450" s="76"/>
      <c r="L450" s="76"/>
      <c r="M450" s="77"/>
      <c r="N450" s="76"/>
      <c r="O450" s="81"/>
      <c r="P450" s="76"/>
    </row>
    <row r="451" spans="1:16" s="51" customFormat="1" x14ac:dyDescent="0.25">
      <c r="A451" s="77"/>
      <c r="B451" s="52"/>
      <c r="C451" s="81"/>
      <c r="D451" s="52"/>
      <c r="E451" s="52"/>
      <c r="F451" s="74"/>
      <c r="G451" s="52"/>
      <c r="H451" s="52"/>
      <c r="I451" s="74"/>
      <c r="K451" s="76"/>
      <c r="L451" s="76"/>
      <c r="M451" s="77"/>
      <c r="N451" s="76"/>
      <c r="O451" s="81"/>
      <c r="P451" s="76"/>
    </row>
    <row r="452" spans="1:16" s="51" customFormat="1" x14ac:dyDescent="0.25">
      <c r="A452" s="77"/>
      <c r="B452" s="52"/>
      <c r="C452" s="81"/>
      <c r="D452" s="52"/>
      <c r="E452" s="52"/>
      <c r="F452" s="74"/>
      <c r="G452" s="52"/>
      <c r="H452" s="52"/>
      <c r="I452" s="74"/>
      <c r="K452" s="76"/>
      <c r="L452" s="76"/>
      <c r="M452" s="77"/>
      <c r="N452" s="76"/>
      <c r="O452" s="81"/>
      <c r="P452" s="76"/>
    </row>
    <row r="453" spans="1:16" s="51" customFormat="1" x14ac:dyDescent="0.25">
      <c r="A453" s="77"/>
      <c r="B453" s="52"/>
      <c r="C453" s="81"/>
      <c r="D453" s="52"/>
      <c r="E453" s="52"/>
      <c r="F453" s="74"/>
      <c r="G453" s="52"/>
      <c r="H453" s="52"/>
      <c r="I453" s="74"/>
      <c r="K453" s="76"/>
      <c r="L453" s="76"/>
      <c r="M453" s="77"/>
      <c r="N453" s="76"/>
      <c r="O453" s="81"/>
      <c r="P453" s="76"/>
    </row>
    <row r="454" spans="1:16" s="51" customFormat="1" x14ac:dyDescent="0.25">
      <c r="A454" s="77"/>
      <c r="B454" s="52"/>
      <c r="C454" s="81"/>
      <c r="D454" s="52"/>
      <c r="E454" s="52"/>
      <c r="F454" s="74"/>
      <c r="G454" s="52"/>
      <c r="H454" s="52"/>
      <c r="I454" s="74"/>
      <c r="K454" s="76"/>
      <c r="L454" s="76"/>
      <c r="M454" s="77"/>
      <c r="N454" s="76"/>
      <c r="O454" s="81"/>
      <c r="P454" s="76"/>
    </row>
    <row r="455" spans="1:16" s="51" customFormat="1" x14ac:dyDescent="0.25">
      <c r="A455" s="77"/>
      <c r="B455" s="52"/>
      <c r="C455" s="81"/>
      <c r="D455" s="52"/>
      <c r="E455" s="52"/>
      <c r="F455" s="74"/>
      <c r="G455" s="52"/>
      <c r="H455" s="52"/>
      <c r="I455" s="74"/>
      <c r="K455" s="76"/>
      <c r="L455" s="76"/>
      <c r="M455" s="77"/>
      <c r="N455" s="76"/>
      <c r="O455" s="81"/>
      <c r="P455" s="76"/>
    </row>
    <row r="456" spans="1:16" s="51" customFormat="1" x14ac:dyDescent="0.25">
      <c r="A456" s="77"/>
      <c r="B456" s="52"/>
      <c r="C456" s="81"/>
      <c r="D456" s="52"/>
      <c r="E456" s="52"/>
      <c r="F456" s="74"/>
      <c r="G456" s="52"/>
      <c r="H456" s="52"/>
      <c r="I456" s="74"/>
      <c r="K456" s="76"/>
      <c r="L456" s="76"/>
      <c r="M456" s="77"/>
      <c r="N456" s="76"/>
      <c r="O456" s="81"/>
      <c r="P456" s="76"/>
    </row>
    <row r="457" spans="1:16" s="51" customFormat="1" x14ac:dyDescent="0.25">
      <c r="A457" s="77"/>
      <c r="B457" s="52"/>
      <c r="C457" s="81"/>
      <c r="D457" s="52"/>
      <c r="E457" s="52"/>
      <c r="F457" s="74"/>
      <c r="G457" s="52"/>
      <c r="H457" s="52"/>
      <c r="I457" s="74"/>
      <c r="K457" s="76"/>
      <c r="L457" s="76"/>
      <c r="M457" s="77"/>
      <c r="N457" s="76"/>
      <c r="O457" s="81"/>
      <c r="P457" s="76"/>
    </row>
    <row r="458" spans="1:16" s="51" customFormat="1" x14ac:dyDescent="0.25">
      <c r="A458" s="77"/>
      <c r="B458" s="52"/>
      <c r="C458" s="81"/>
      <c r="D458" s="52"/>
      <c r="E458" s="52"/>
      <c r="F458" s="74"/>
      <c r="G458" s="52"/>
      <c r="H458" s="52"/>
      <c r="I458" s="74"/>
      <c r="K458" s="76"/>
      <c r="L458" s="76"/>
      <c r="M458" s="77"/>
      <c r="N458" s="76"/>
      <c r="O458" s="81"/>
      <c r="P458" s="76"/>
    </row>
    <row r="459" spans="1:16" s="51" customFormat="1" x14ac:dyDescent="0.25">
      <c r="A459" s="77"/>
      <c r="B459" s="52"/>
      <c r="C459" s="81"/>
      <c r="D459" s="52"/>
      <c r="E459" s="52"/>
      <c r="F459" s="74"/>
      <c r="G459" s="52"/>
      <c r="H459" s="52"/>
      <c r="I459" s="74"/>
      <c r="K459" s="76"/>
      <c r="L459" s="76"/>
      <c r="M459" s="77"/>
      <c r="N459" s="76"/>
      <c r="O459" s="81"/>
      <c r="P459" s="76"/>
    </row>
    <row r="460" spans="1:16" s="51" customFormat="1" x14ac:dyDescent="0.25">
      <c r="A460" s="77"/>
      <c r="B460" s="52"/>
      <c r="C460" s="81"/>
      <c r="D460" s="52"/>
      <c r="E460" s="52"/>
      <c r="F460" s="74"/>
      <c r="G460" s="52"/>
      <c r="H460" s="52"/>
      <c r="I460" s="74"/>
      <c r="K460" s="76"/>
      <c r="L460" s="76"/>
      <c r="M460" s="77"/>
      <c r="N460" s="76"/>
      <c r="O460" s="81"/>
      <c r="P460" s="76"/>
    </row>
    <row r="461" spans="1:16" s="51" customFormat="1" x14ac:dyDescent="0.25">
      <c r="A461" s="77"/>
      <c r="B461" s="52"/>
      <c r="C461" s="81"/>
      <c r="D461" s="52"/>
      <c r="E461" s="52"/>
      <c r="F461" s="74"/>
      <c r="G461" s="52"/>
      <c r="H461" s="52"/>
      <c r="I461" s="74"/>
      <c r="K461" s="76"/>
      <c r="L461" s="76"/>
      <c r="M461" s="77"/>
      <c r="N461" s="76"/>
      <c r="O461" s="81"/>
      <c r="P461" s="76"/>
    </row>
    <row r="462" spans="1:16" s="51" customFormat="1" x14ac:dyDescent="0.25">
      <c r="A462" s="77"/>
      <c r="B462" s="52"/>
      <c r="C462" s="81"/>
      <c r="D462" s="52"/>
      <c r="E462" s="52"/>
      <c r="F462" s="74"/>
      <c r="G462" s="52"/>
      <c r="H462" s="52"/>
      <c r="I462" s="74"/>
      <c r="K462" s="76"/>
      <c r="L462" s="76"/>
      <c r="M462" s="77"/>
      <c r="N462" s="76"/>
      <c r="O462" s="81"/>
      <c r="P462" s="76"/>
    </row>
    <row r="463" spans="1:16" s="51" customFormat="1" x14ac:dyDescent="0.25">
      <c r="A463" s="77"/>
      <c r="B463" s="52"/>
      <c r="C463" s="81"/>
      <c r="D463" s="52"/>
      <c r="E463" s="52"/>
      <c r="F463" s="74"/>
      <c r="G463" s="52"/>
      <c r="H463" s="52"/>
      <c r="I463" s="74"/>
      <c r="K463" s="76"/>
      <c r="L463" s="76"/>
      <c r="M463" s="77"/>
      <c r="N463" s="76"/>
      <c r="O463" s="81"/>
      <c r="P463" s="76"/>
    </row>
    <row r="464" spans="1:16" s="51" customFormat="1" x14ac:dyDescent="0.25">
      <c r="A464" s="77"/>
      <c r="B464" s="52"/>
      <c r="C464" s="81"/>
      <c r="D464" s="52"/>
      <c r="E464" s="52"/>
      <c r="F464" s="74"/>
      <c r="G464" s="52"/>
      <c r="H464" s="52"/>
      <c r="I464" s="74"/>
      <c r="K464" s="76"/>
      <c r="L464" s="76"/>
      <c r="M464" s="77"/>
      <c r="N464" s="76"/>
      <c r="O464" s="81"/>
      <c r="P464" s="76"/>
    </row>
    <row r="465" spans="1:16" s="51" customFormat="1" x14ac:dyDescent="0.25">
      <c r="A465" s="77"/>
      <c r="B465" s="52"/>
      <c r="C465" s="81"/>
      <c r="D465" s="52"/>
      <c r="E465" s="52"/>
      <c r="F465" s="74"/>
      <c r="G465" s="52"/>
      <c r="H465" s="52"/>
      <c r="I465" s="74"/>
      <c r="K465" s="76"/>
      <c r="L465" s="76"/>
      <c r="M465" s="77"/>
      <c r="N465" s="76"/>
      <c r="O465" s="81"/>
      <c r="P465" s="76"/>
    </row>
    <row r="466" spans="1:16" s="51" customFormat="1" x14ac:dyDescent="0.25">
      <c r="A466" s="77"/>
      <c r="B466" s="52"/>
      <c r="C466" s="81"/>
      <c r="D466" s="52"/>
      <c r="E466" s="52"/>
      <c r="F466" s="74"/>
      <c r="G466" s="52"/>
      <c r="H466" s="52"/>
      <c r="I466" s="74"/>
      <c r="K466" s="76"/>
      <c r="L466" s="76"/>
      <c r="M466" s="77"/>
      <c r="N466" s="76"/>
      <c r="O466" s="81"/>
      <c r="P466" s="76"/>
    </row>
    <row r="473" spans="1:16" x14ac:dyDescent="0.25">
      <c r="B473" s="52" t="e">
        <f>SUBTOTAL(9,#REF!)</f>
        <v>#REF!</v>
      </c>
      <c r="D473" s="52" t="e">
        <f>SUBTOTAL(9,#REF!)</f>
        <v>#REF!</v>
      </c>
      <c r="E473" s="52" t="e">
        <f>SUBTOTAL(9,#REF!)</f>
        <v>#REF!</v>
      </c>
      <c r="G473" s="52" t="e">
        <f>SUBTOTAL(9,#REF!)</f>
        <v>#REF!</v>
      </c>
      <c r="H473" s="52" t="e">
        <f>SUBTOTAL(9,#REF!)</f>
        <v>#REF!</v>
      </c>
      <c r="K473" s="76" t="e">
        <f>SUBTOTAL(9,#REF!)</f>
        <v>#REF!</v>
      </c>
      <c r="N473" s="76" t="e">
        <f>SUBTOTAL(9,#REF!)</f>
        <v>#REF!</v>
      </c>
    </row>
  </sheetData>
  <mergeCells count="10">
    <mergeCell ref="A3:A5"/>
    <mergeCell ref="B3:D4"/>
    <mergeCell ref="K3:M4"/>
    <mergeCell ref="A1:P1"/>
    <mergeCell ref="N3:P4"/>
    <mergeCell ref="B6:D6"/>
    <mergeCell ref="H6:J6"/>
    <mergeCell ref="H7:J7"/>
    <mergeCell ref="E3:G4"/>
    <mergeCell ref="H3:J4"/>
  </mergeCells>
  <conditionalFormatting sqref="B3:D3 H3 B12:I1048576 M7:P10 J9:J10 B9:H10 E11:P11 A6:B6 E6:H6">
    <cfRule type="cellIs" dxfId="10" priority="30" operator="equal">
      <formula>0</formula>
    </cfRule>
  </conditionalFormatting>
  <conditionalFormatting sqref="K12:L1048576 K3">
    <cfRule type="cellIs" dxfId="9" priority="25" operator="equal">
      <formula>0</formula>
    </cfRule>
  </conditionalFormatting>
  <conditionalFormatting sqref="N3:P4 N12:P1048576">
    <cfRule type="cellIs" dxfId="8" priority="23" operator="equal">
      <formula>0</formula>
    </cfRule>
  </conditionalFormatting>
  <conditionalFormatting sqref="L9:L10 I9:I10 N6:P6">
    <cfRule type="cellIs" dxfId="7" priority="20" operator="equal">
      <formula>0</formula>
    </cfRule>
  </conditionalFormatting>
  <conditionalFormatting sqref="K6 K9:K10">
    <cfRule type="cellIs" dxfId="6" priority="16" operator="equal">
      <formula>0</formula>
    </cfRule>
  </conditionalFormatting>
  <conditionalFormatting sqref="L6">
    <cfRule type="cellIs" dxfId="5" priority="7" operator="equal">
      <formula>0</formula>
    </cfRule>
  </conditionalFormatting>
  <conditionalFormatting sqref="M6">
    <cfRule type="cellIs" dxfId="4" priority="5" operator="equal">
      <formula>0</formula>
    </cfRule>
  </conditionalFormatting>
  <conditionalFormatting sqref="H7">
    <cfRule type="cellIs" dxfId="3" priority="1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63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41"/>
  <sheetViews>
    <sheetView view="pageBreakPreview" zoomScale="60" zoomScaleNormal="70" workbookViewId="0">
      <pane xSplit="1" ySplit="3" topLeftCell="B1039" activePane="bottomRight" state="frozen"/>
      <selection pane="topRight" activeCell="B1" sqref="B1"/>
      <selection pane="bottomLeft" activeCell="A4" sqref="A4"/>
      <selection pane="bottomRight" activeCell="S1058" sqref="S1058"/>
    </sheetView>
  </sheetViews>
  <sheetFormatPr defaultRowHeight="15.75" x14ac:dyDescent="0.25"/>
  <cols>
    <col min="1" max="1" width="53" style="9" customWidth="1"/>
    <col min="2" max="2" width="13" style="52" customWidth="1"/>
    <col min="3" max="3" width="13.85546875" style="52" customWidth="1"/>
    <col min="4" max="5" width="15.7109375" style="52" hidden="1" customWidth="1"/>
    <col min="6" max="6" width="14.7109375" style="52" hidden="1" customWidth="1"/>
    <col min="7" max="8" width="13.85546875" style="52" customWidth="1"/>
    <col min="9" max="10" width="13.85546875" style="52" hidden="1" customWidth="1"/>
    <col min="11" max="12" width="13.85546875" style="52" customWidth="1"/>
    <col min="13" max="14" width="13.85546875" style="52" hidden="1" customWidth="1"/>
    <col min="15" max="16" width="12.85546875" style="52" customWidth="1"/>
    <col min="17" max="17" width="11.85546875" style="52" hidden="1" customWidth="1"/>
    <col min="18" max="18" width="13.7109375" style="52" hidden="1" customWidth="1"/>
    <col min="19" max="20" width="13.85546875" style="52" customWidth="1"/>
    <col min="21" max="21" width="48.5703125" style="51" hidden="1" customWidth="1"/>
    <col min="22" max="22" width="61" style="51" hidden="1" customWidth="1"/>
    <col min="23" max="23" width="51.42578125" style="51" hidden="1" customWidth="1"/>
    <col min="24" max="29" width="13.85546875" style="51" hidden="1" customWidth="1"/>
    <col min="30" max="39" width="9.140625" hidden="1" customWidth="1"/>
    <col min="40" max="50" width="0" hidden="1" customWidth="1"/>
    <col min="51" max="51" width="34.140625" hidden="1" customWidth="1"/>
    <col min="52" max="104" width="0" hidden="1" customWidth="1"/>
  </cols>
  <sheetData>
    <row r="1" spans="1:51" ht="31.7" customHeight="1" x14ac:dyDescent="0.25">
      <c r="A1" s="135" t="s">
        <v>0</v>
      </c>
      <c r="B1" s="106" t="s">
        <v>1374</v>
      </c>
      <c r="C1" s="106" t="s">
        <v>1375</v>
      </c>
      <c r="D1" s="93" t="s">
        <v>1370</v>
      </c>
      <c r="E1" s="107"/>
      <c r="F1" s="106" t="s">
        <v>1369</v>
      </c>
      <c r="G1" s="106"/>
      <c r="H1" s="106"/>
      <c r="I1" s="106"/>
      <c r="J1" s="106"/>
      <c r="K1" s="106" t="s">
        <v>1354</v>
      </c>
      <c r="L1" s="106"/>
      <c r="M1" s="106"/>
      <c r="N1" s="106"/>
      <c r="O1" s="106" t="s">
        <v>2</v>
      </c>
      <c r="P1" s="106"/>
      <c r="Q1" s="106"/>
      <c r="R1" s="106"/>
      <c r="S1" s="106" t="s">
        <v>3</v>
      </c>
      <c r="T1" s="106"/>
      <c r="W1" s="31"/>
      <c r="X1" s="31"/>
      <c r="Y1" s="31"/>
      <c r="Z1" s="31"/>
      <c r="AA1" s="31"/>
      <c r="AB1" s="31"/>
      <c r="AC1" s="31"/>
      <c r="AD1">
        <v>38.870401009274666</v>
      </c>
      <c r="AE1">
        <v>47.909146789345492</v>
      </c>
      <c r="AF1">
        <v>30</v>
      </c>
      <c r="AY1" s="56">
        <f>1-0.0323144021585517</f>
        <v>0.96768559784144825</v>
      </c>
    </row>
    <row r="2" spans="1:51" ht="15.75" hidden="1" customHeight="1" x14ac:dyDescent="0.25">
      <c r="A2" s="135"/>
      <c r="B2" s="106"/>
      <c r="C2" s="106"/>
      <c r="D2" s="95"/>
      <c r="E2" s="108"/>
      <c r="F2" s="106" t="s">
        <v>1376</v>
      </c>
      <c r="G2" s="106" t="s">
        <v>1366</v>
      </c>
      <c r="H2" s="106"/>
      <c r="I2" s="106" t="s">
        <v>1345</v>
      </c>
      <c r="J2" s="106"/>
      <c r="K2" s="106" t="s">
        <v>1366</v>
      </c>
      <c r="L2" s="106"/>
      <c r="M2" s="106" t="s">
        <v>1345</v>
      </c>
      <c r="N2" s="106"/>
      <c r="O2" s="112" t="s">
        <v>1344</v>
      </c>
      <c r="P2" s="112"/>
      <c r="Q2" s="106" t="s">
        <v>1345</v>
      </c>
      <c r="R2" s="106"/>
      <c r="S2" s="106"/>
      <c r="T2" s="106"/>
      <c r="U2" s="31"/>
      <c r="V2" s="31"/>
      <c r="W2" s="31"/>
      <c r="X2" s="31"/>
      <c r="Y2" s="31"/>
      <c r="Z2" s="31"/>
      <c r="AA2" s="31"/>
      <c r="AB2" s="31"/>
      <c r="AC2" s="31"/>
    </row>
    <row r="3" spans="1:51" ht="36" customHeight="1" x14ac:dyDescent="0.25">
      <c r="A3" s="135"/>
      <c r="B3" s="106"/>
      <c r="C3" s="106"/>
      <c r="D3" s="53" t="s">
        <v>1376</v>
      </c>
      <c r="E3" s="53" t="s">
        <v>1</v>
      </c>
      <c r="F3" s="106"/>
      <c r="G3" s="53" t="s">
        <v>1377</v>
      </c>
      <c r="H3" s="53" t="s">
        <v>1</v>
      </c>
      <c r="I3" s="53" t="s">
        <v>1378</v>
      </c>
      <c r="J3" s="53" t="s">
        <v>1</v>
      </c>
      <c r="K3" s="53" t="s">
        <v>1378</v>
      </c>
      <c r="L3" s="53" t="s">
        <v>1</v>
      </c>
      <c r="M3" s="53" t="s">
        <v>1377</v>
      </c>
      <c r="N3" s="53" t="s">
        <v>1</v>
      </c>
      <c r="O3" s="53" t="s">
        <v>1377</v>
      </c>
      <c r="P3" s="53" t="s">
        <v>1</v>
      </c>
      <c r="Q3" s="53" t="s">
        <v>1377</v>
      </c>
      <c r="R3" s="53" t="s">
        <v>1</v>
      </c>
      <c r="S3" s="53" t="s">
        <v>1065</v>
      </c>
      <c r="T3" s="53" t="s">
        <v>1</v>
      </c>
      <c r="U3" s="31"/>
      <c r="V3" s="31">
        <v>48.50504359783114</v>
      </c>
      <c r="W3" s="31"/>
      <c r="X3" s="31"/>
      <c r="Y3" s="31"/>
      <c r="Z3" s="31"/>
      <c r="AA3" s="31"/>
      <c r="AB3" s="31"/>
      <c r="AC3" s="31"/>
    </row>
    <row r="4" spans="1:51" x14ac:dyDescent="0.25">
      <c r="A4" s="114" t="s">
        <v>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32"/>
      <c r="V4" s="32"/>
      <c r="W4" s="32"/>
      <c r="X4" s="32"/>
      <c r="Y4" s="32"/>
      <c r="Z4" s="32"/>
      <c r="AA4" s="32"/>
      <c r="AB4" s="32"/>
      <c r="AC4" s="32"/>
    </row>
    <row r="5" spans="1:51" x14ac:dyDescent="0.25">
      <c r="A5" s="5" t="s">
        <v>68</v>
      </c>
      <c r="H5" s="52">
        <f t="shared" ref="H5" si="0">G5*$AD$1</f>
        <v>0</v>
      </c>
      <c r="L5" s="52">
        <f t="shared" ref="L5:L15" si="1">K5*AF$1</f>
        <v>0</v>
      </c>
      <c r="O5" s="54">
        <v>150</v>
      </c>
      <c r="P5" s="10">
        <v>8250</v>
      </c>
      <c r="Q5" s="10"/>
      <c r="R5" s="10"/>
      <c r="T5" s="52">
        <f t="shared" ref="T5:T17" si="2">S5*$V$3</f>
        <v>0</v>
      </c>
      <c r="U5" s="51" t="s">
        <v>1384</v>
      </c>
      <c r="V5" s="51">
        <f>$AY$1*H7</f>
        <v>2183.9305645003487</v>
      </c>
      <c r="AG5">
        <v>0</v>
      </c>
      <c r="AH5">
        <v>0</v>
      </c>
      <c r="AY5">
        <v>0</v>
      </c>
    </row>
    <row r="6" spans="1:51" x14ac:dyDescent="0.25">
      <c r="A6" s="4" t="s">
        <v>11</v>
      </c>
      <c r="F6" s="52">
        <v>100</v>
      </c>
      <c r="G6" s="52">
        <v>100</v>
      </c>
      <c r="H6" s="52">
        <f>AY6</f>
        <v>3761.4327238996789</v>
      </c>
      <c r="L6" s="52">
        <f t="shared" si="1"/>
        <v>0</v>
      </c>
      <c r="O6" s="54">
        <v>150</v>
      </c>
      <c r="P6" s="10">
        <v>8250</v>
      </c>
      <c r="Q6" s="10"/>
      <c r="R6" s="10"/>
      <c r="T6" s="52">
        <f t="shared" si="2"/>
        <v>0</v>
      </c>
      <c r="U6" s="51" t="s">
        <v>1383</v>
      </c>
      <c r="V6" s="51" t="e">
        <f>$AY$1*#REF!</f>
        <v>#REF!</v>
      </c>
      <c r="AG6">
        <v>60</v>
      </c>
      <c r="AH6">
        <v>40</v>
      </c>
      <c r="AY6">
        <v>3761.4327238996789</v>
      </c>
    </row>
    <row r="7" spans="1:51" x14ac:dyDescent="0.25">
      <c r="A7" s="4" t="s">
        <v>421</v>
      </c>
      <c r="F7" s="52">
        <v>140</v>
      </c>
      <c r="G7" s="52">
        <v>60</v>
      </c>
      <c r="H7" s="52">
        <f>AY7</f>
        <v>2256.8596343398071</v>
      </c>
      <c r="I7" s="52">
        <v>140</v>
      </c>
      <c r="J7" s="52">
        <f>I7*$AD$1</f>
        <v>5441.8561412984536</v>
      </c>
      <c r="L7" s="52">
        <f t="shared" si="1"/>
        <v>0</v>
      </c>
      <c r="T7" s="52">
        <f t="shared" si="2"/>
        <v>0</v>
      </c>
      <c r="V7" s="51" t="e">
        <f>$AY$1*#REF!</f>
        <v>#REF!</v>
      </c>
      <c r="AG7">
        <v>0</v>
      </c>
      <c r="AH7">
        <v>0</v>
      </c>
      <c r="AY7">
        <v>2256.8596343398071</v>
      </c>
    </row>
    <row r="8" spans="1:51" x14ac:dyDescent="0.25">
      <c r="A8" s="4" t="s">
        <v>64</v>
      </c>
      <c r="F8" s="112">
        <v>170</v>
      </c>
      <c r="G8" s="112">
        <v>102</v>
      </c>
      <c r="H8" s="112">
        <f>AY8</f>
        <v>3836.6613783776725</v>
      </c>
      <c r="I8" s="112"/>
      <c r="J8" s="112"/>
      <c r="L8" s="52">
        <f t="shared" si="1"/>
        <v>0</v>
      </c>
      <c r="O8" s="54">
        <v>280</v>
      </c>
      <c r="P8" s="10">
        <v>15400</v>
      </c>
      <c r="Q8" s="10"/>
      <c r="R8" s="10"/>
      <c r="T8" s="52">
        <f t="shared" si="2"/>
        <v>0</v>
      </c>
      <c r="U8" s="51" t="s">
        <v>1384</v>
      </c>
      <c r="V8" s="51">
        <f>$AY$1*H10</f>
        <v>0</v>
      </c>
      <c r="AG8">
        <v>102</v>
      </c>
      <c r="AH8">
        <v>68</v>
      </c>
      <c r="AY8">
        <v>3836.6613783776725</v>
      </c>
    </row>
    <row r="9" spans="1:51" x14ac:dyDescent="0.25">
      <c r="A9" s="4" t="s">
        <v>81</v>
      </c>
      <c r="F9" s="112"/>
      <c r="G9" s="112"/>
      <c r="H9" s="112"/>
      <c r="I9" s="112"/>
      <c r="J9" s="112"/>
      <c r="L9" s="52">
        <f t="shared" si="1"/>
        <v>0</v>
      </c>
      <c r="S9" s="11">
        <v>250</v>
      </c>
      <c r="T9" s="52">
        <f t="shared" si="2"/>
        <v>12126.260899457786</v>
      </c>
      <c r="V9" s="51">
        <f>$AY$1*H11</f>
        <v>0</v>
      </c>
      <c r="AG9">
        <v>0</v>
      </c>
      <c r="AH9">
        <v>0</v>
      </c>
      <c r="AY9">
        <v>0</v>
      </c>
    </row>
    <row r="10" spans="1:51" x14ac:dyDescent="0.25">
      <c r="A10" s="4" t="s">
        <v>65</v>
      </c>
      <c r="F10" s="112"/>
      <c r="G10" s="112"/>
      <c r="H10" s="112"/>
      <c r="I10" s="112"/>
      <c r="J10" s="112"/>
      <c r="L10" s="52">
        <f t="shared" si="1"/>
        <v>0</v>
      </c>
      <c r="T10" s="52">
        <f t="shared" si="2"/>
        <v>0</v>
      </c>
      <c r="V10" s="51">
        <f>$AY$1*H12</f>
        <v>0</v>
      </c>
      <c r="AG10">
        <v>0</v>
      </c>
      <c r="AH10">
        <v>0</v>
      </c>
      <c r="AY10">
        <v>0</v>
      </c>
    </row>
    <row r="11" spans="1:51" x14ac:dyDescent="0.25">
      <c r="A11" s="4" t="s">
        <v>66</v>
      </c>
      <c r="F11" s="112"/>
      <c r="G11" s="112"/>
      <c r="H11" s="112"/>
      <c r="I11" s="112"/>
      <c r="J11" s="112"/>
      <c r="L11" s="52">
        <f t="shared" si="1"/>
        <v>0</v>
      </c>
      <c r="O11" s="52">
        <v>300</v>
      </c>
      <c r="P11" s="52">
        <v>16500</v>
      </c>
      <c r="T11" s="52">
        <f t="shared" si="2"/>
        <v>0</v>
      </c>
      <c r="U11" s="51" t="s">
        <v>1381</v>
      </c>
      <c r="V11" s="51" t="e">
        <f>$AY$1*#REF!</f>
        <v>#REF!</v>
      </c>
      <c r="AG11">
        <v>0</v>
      </c>
      <c r="AH11">
        <v>0</v>
      </c>
      <c r="AY11">
        <v>0</v>
      </c>
    </row>
    <row r="12" spans="1:51" x14ac:dyDescent="0.25">
      <c r="A12" s="4" t="s">
        <v>67</v>
      </c>
      <c r="F12" s="112"/>
      <c r="G12" s="112"/>
      <c r="H12" s="112"/>
      <c r="I12" s="112"/>
      <c r="J12" s="112"/>
      <c r="L12" s="52">
        <f t="shared" si="1"/>
        <v>0</v>
      </c>
      <c r="O12" s="52">
        <v>320</v>
      </c>
      <c r="P12" s="52">
        <v>17600</v>
      </c>
      <c r="T12" s="52">
        <f t="shared" si="2"/>
        <v>0</v>
      </c>
      <c r="U12" s="51" t="s">
        <v>1381</v>
      </c>
      <c r="V12" s="51" t="e">
        <f>$AY$1*#REF!</f>
        <v>#REF!</v>
      </c>
      <c r="AG12">
        <v>0</v>
      </c>
      <c r="AH12">
        <v>0</v>
      </c>
      <c r="AY12">
        <v>0</v>
      </c>
    </row>
    <row r="13" spans="1:51" x14ac:dyDescent="0.25">
      <c r="A13" s="2" t="s">
        <v>69</v>
      </c>
      <c r="D13" s="113"/>
      <c r="E13" s="113"/>
      <c r="H13" s="52">
        <f t="shared" ref="H13:H15" si="3">G13*$AD$1</f>
        <v>0</v>
      </c>
      <c r="L13" s="52">
        <f t="shared" si="1"/>
        <v>0</v>
      </c>
      <c r="O13" s="54">
        <v>340</v>
      </c>
      <c r="P13" s="10">
        <v>18700</v>
      </c>
      <c r="Q13" s="10"/>
      <c r="R13" s="10"/>
      <c r="S13" s="28">
        <v>100</v>
      </c>
      <c r="T13" s="52">
        <f t="shared" si="2"/>
        <v>4850.5043597831136</v>
      </c>
      <c r="U13" s="51" t="s">
        <v>1384</v>
      </c>
      <c r="V13" s="51" t="e">
        <f>$AY$1*#REF!</f>
        <v>#REF!</v>
      </c>
      <c r="AG13">
        <v>0</v>
      </c>
      <c r="AH13">
        <v>0</v>
      </c>
      <c r="AY13">
        <v>0</v>
      </c>
    </row>
    <row r="14" spans="1:51" x14ac:dyDescent="0.25">
      <c r="A14" s="2" t="s">
        <v>82</v>
      </c>
      <c r="D14" s="113"/>
      <c r="E14" s="113"/>
      <c r="H14" s="52">
        <f t="shared" si="3"/>
        <v>0</v>
      </c>
      <c r="L14" s="52">
        <f t="shared" si="1"/>
        <v>0</v>
      </c>
      <c r="O14" s="54">
        <v>300</v>
      </c>
      <c r="P14" s="10">
        <v>16500</v>
      </c>
      <c r="Q14" s="10"/>
      <c r="R14" s="10"/>
      <c r="S14" s="28">
        <v>100</v>
      </c>
      <c r="T14" s="52">
        <f t="shared" si="2"/>
        <v>4850.5043597831136</v>
      </c>
      <c r="U14" s="51" t="s">
        <v>1384</v>
      </c>
      <c r="V14" s="51" t="e">
        <f>$AY$1*#REF!</f>
        <v>#REF!</v>
      </c>
      <c r="AG14">
        <v>0</v>
      </c>
      <c r="AH14">
        <v>0</v>
      </c>
      <c r="AY14">
        <v>0</v>
      </c>
    </row>
    <row r="15" spans="1:51" x14ac:dyDescent="0.25">
      <c r="A15" s="2" t="s">
        <v>70</v>
      </c>
      <c r="D15" s="113"/>
      <c r="E15" s="113"/>
      <c r="H15" s="52">
        <f t="shared" si="3"/>
        <v>0</v>
      </c>
      <c r="L15" s="52">
        <f t="shared" si="1"/>
        <v>0</v>
      </c>
      <c r="O15" s="54">
        <v>650</v>
      </c>
      <c r="P15" s="10">
        <v>35750</v>
      </c>
      <c r="Q15" s="10"/>
      <c r="R15" s="10"/>
      <c r="S15" s="28">
        <v>100</v>
      </c>
      <c r="T15" s="52">
        <f t="shared" si="2"/>
        <v>4850.5043597831136</v>
      </c>
      <c r="U15" s="51" t="s">
        <v>1384</v>
      </c>
      <c r="V15" s="51">
        <f>$AY$1*H16</f>
        <v>14195.548669252268</v>
      </c>
      <c r="AG15">
        <v>0</v>
      </c>
      <c r="AH15">
        <v>0</v>
      </c>
      <c r="AY15">
        <v>0</v>
      </c>
    </row>
    <row r="16" spans="1:51" x14ac:dyDescent="0.25">
      <c r="A16" s="3" t="s">
        <v>105</v>
      </c>
      <c r="B16" s="54"/>
      <c r="C16" s="115">
        <v>121318</v>
      </c>
      <c r="D16" s="113"/>
      <c r="E16" s="113"/>
      <c r="F16" s="106">
        <v>650</v>
      </c>
      <c r="G16" s="106">
        <v>390</v>
      </c>
      <c r="H16" s="106">
        <f>AY16</f>
        <v>14669.587623208748</v>
      </c>
      <c r="I16" s="106"/>
      <c r="J16" s="106"/>
      <c r="K16" s="106">
        <v>200</v>
      </c>
      <c r="L16" s="112">
        <f>K16*AF1</f>
        <v>6000</v>
      </c>
      <c r="M16" s="112"/>
      <c r="N16" s="112"/>
      <c r="O16" s="54"/>
      <c r="P16" s="54"/>
      <c r="Q16" s="10"/>
      <c r="R16" s="10"/>
      <c r="S16" s="54">
        <v>250</v>
      </c>
      <c r="T16" s="52">
        <f t="shared" si="2"/>
        <v>12126.260899457786</v>
      </c>
      <c r="U16" s="51" t="s">
        <v>1385</v>
      </c>
      <c r="V16" s="51">
        <f t="shared" ref="V16:V22" si="4">$AY$1*H18</f>
        <v>0</v>
      </c>
      <c r="AG16">
        <v>390</v>
      </c>
      <c r="AH16">
        <v>260</v>
      </c>
      <c r="AY16">
        <v>14669.587623208748</v>
      </c>
    </row>
    <row r="17" spans="1:51" x14ac:dyDescent="0.25">
      <c r="A17" s="3" t="s">
        <v>84</v>
      </c>
      <c r="B17" s="54"/>
      <c r="C17" s="115"/>
      <c r="D17" s="113"/>
      <c r="E17" s="113"/>
      <c r="F17" s="106"/>
      <c r="G17" s="106"/>
      <c r="H17" s="106"/>
      <c r="I17" s="106"/>
      <c r="J17" s="106"/>
      <c r="K17" s="106"/>
      <c r="L17" s="112"/>
      <c r="M17" s="112"/>
      <c r="N17" s="112"/>
      <c r="O17" s="11">
        <v>300</v>
      </c>
      <c r="P17" s="11">
        <v>16500</v>
      </c>
      <c r="Q17" s="11">
        <v>420</v>
      </c>
      <c r="R17" s="11">
        <f>Q17*56</f>
        <v>23520</v>
      </c>
      <c r="S17" s="28">
        <v>100</v>
      </c>
      <c r="T17" s="52">
        <f t="shared" si="2"/>
        <v>4850.5043597831136</v>
      </c>
      <c r="U17" s="51" t="s">
        <v>1381</v>
      </c>
      <c r="V17" s="51">
        <f t="shared" si="4"/>
        <v>109.19652822501742</v>
      </c>
      <c r="AG17">
        <v>0</v>
      </c>
      <c r="AH17">
        <v>0</v>
      </c>
      <c r="AY17">
        <v>0</v>
      </c>
    </row>
    <row r="18" spans="1:51" ht="51.75" customHeight="1" x14ac:dyDescent="0.25">
      <c r="A18" s="3" t="s">
        <v>71</v>
      </c>
      <c r="C18" s="115"/>
      <c r="D18" s="113"/>
      <c r="E18" s="113"/>
      <c r="F18" s="106"/>
      <c r="G18" s="106"/>
      <c r="H18" s="106"/>
      <c r="I18" s="106"/>
      <c r="J18" s="106"/>
      <c r="K18" s="106"/>
      <c r="L18" s="112"/>
      <c r="M18" s="112"/>
      <c r="N18" s="112"/>
      <c r="O18" s="54">
        <v>500</v>
      </c>
      <c r="P18" s="10">
        <v>27500</v>
      </c>
      <c r="Q18" s="10"/>
      <c r="R18" s="10"/>
      <c r="S18" s="106" t="s">
        <v>1351</v>
      </c>
      <c r="T18" s="106"/>
      <c r="U18" s="51" t="s">
        <v>1384</v>
      </c>
      <c r="V18" s="51">
        <f t="shared" si="4"/>
        <v>0</v>
      </c>
      <c r="X18" s="31"/>
      <c r="Y18" s="31"/>
      <c r="Z18" s="31"/>
      <c r="AA18" s="31"/>
      <c r="AB18" s="31"/>
      <c r="AC18" s="31"/>
      <c r="AG18">
        <v>0</v>
      </c>
      <c r="AH18">
        <v>0</v>
      </c>
      <c r="AY18">
        <v>0</v>
      </c>
    </row>
    <row r="19" spans="1:51" x14ac:dyDescent="0.25">
      <c r="A19" s="3" t="s">
        <v>83</v>
      </c>
      <c r="B19" s="54"/>
      <c r="C19" s="54"/>
      <c r="D19" s="113"/>
      <c r="E19" s="113"/>
      <c r="F19" s="53">
        <v>5</v>
      </c>
      <c r="G19" s="53">
        <v>3</v>
      </c>
      <c r="H19" s="52">
        <f>AY19</f>
        <v>112.84298171699035</v>
      </c>
      <c r="K19" s="53">
        <v>10</v>
      </c>
      <c r="L19" s="52">
        <f t="shared" ref="L19:L29" si="5">K19*AF$1</f>
        <v>300</v>
      </c>
      <c r="O19" s="54"/>
      <c r="P19" s="54"/>
      <c r="Q19" s="54"/>
      <c r="R19" s="54"/>
      <c r="S19" s="54"/>
      <c r="T19" s="52">
        <f t="shared" ref="T19:T65" si="6">S19*$V$3</f>
        <v>0</v>
      </c>
      <c r="V19" s="51">
        <f t="shared" si="4"/>
        <v>0</v>
      </c>
      <c r="AG19">
        <v>3</v>
      </c>
      <c r="AH19">
        <v>2</v>
      </c>
      <c r="AY19">
        <v>112.84298171699035</v>
      </c>
    </row>
    <row r="20" spans="1:51" x14ac:dyDescent="0.25">
      <c r="A20" s="7" t="s">
        <v>85</v>
      </c>
      <c r="D20" s="113"/>
      <c r="E20" s="113"/>
      <c r="H20" s="52">
        <f t="shared" ref="H20:H22" si="7">G20*$AD$1</f>
        <v>0</v>
      </c>
      <c r="L20" s="52">
        <f t="shared" si="5"/>
        <v>0</v>
      </c>
      <c r="S20" s="28">
        <v>150</v>
      </c>
      <c r="T20" s="52">
        <f t="shared" si="6"/>
        <v>7275.7565396746713</v>
      </c>
      <c r="V20" s="51">
        <f t="shared" si="4"/>
        <v>0</v>
      </c>
      <c r="AG20">
        <v>0</v>
      </c>
      <c r="AH20">
        <v>0</v>
      </c>
      <c r="AY20">
        <v>0</v>
      </c>
    </row>
    <row r="21" spans="1:51" x14ac:dyDescent="0.25">
      <c r="A21" s="7" t="s">
        <v>86</v>
      </c>
      <c r="D21" s="113"/>
      <c r="E21" s="113"/>
      <c r="H21" s="52">
        <f t="shared" si="7"/>
        <v>0</v>
      </c>
      <c r="L21" s="52">
        <f t="shared" si="5"/>
        <v>0</v>
      </c>
      <c r="S21" s="28">
        <v>150</v>
      </c>
      <c r="T21" s="52">
        <f t="shared" si="6"/>
        <v>7275.7565396746713</v>
      </c>
      <c r="V21" s="51">
        <f t="shared" si="4"/>
        <v>2183.9305645003487</v>
      </c>
      <c r="AG21">
        <v>0</v>
      </c>
      <c r="AH21">
        <v>0</v>
      </c>
      <c r="AY21">
        <v>0</v>
      </c>
    </row>
    <row r="22" spans="1:51" x14ac:dyDescent="0.25">
      <c r="A22" s="7" t="s">
        <v>87</v>
      </c>
      <c r="D22" s="113"/>
      <c r="E22" s="113"/>
      <c r="H22" s="52">
        <f t="shared" si="7"/>
        <v>0</v>
      </c>
      <c r="L22" s="52">
        <f t="shared" si="5"/>
        <v>0</v>
      </c>
      <c r="S22" s="28">
        <v>150</v>
      </c>
      <c r="T22" s="52">
        <f t="shared" si="6"/>
        <v>7275.7565396746713</v>
      </c>
      <c r="V22" s="51">
        <f t="shared" si="4"/>
        <v>2183.9305645003487</v>
      </c>
      <c r="AG22">
        <v>0</v>
      </c>
      <c r="AH22">
        <v>0</v>
      </c>
      <c r="AY22">
        <v>0</v>
      </c>
    </row>
    <row r="23" spans="1:51" x14ac:dyDescent="0.25">
      <c r="A23" s="3" t="s">
        <v>88</v>
      </c>
      <c r="B23" s="54"/>
      <c r="C23" s="54"/>
      <c r="D23" s="113"/>
      <c r="E23" s="113"/>
      <c r="F23" s="53">
        <v>100</v>
      </c>
      <c r="G23" s="53">
        <v>60</v>
      </c>
      <c r="H23" s="52">
        <f>AY23</f>
        <v>2256.8596343398071</v>
      </c>
      <c r="K23" s="53">
        <v>100</v>
      </c>
      <c r="L23" s="52">
        <f t="shared" si="5"/>
        <v>3000</v>
      </c>
      <c r="O23" s="54"/>
      <c r="P23" s="54"/>
      <c r="Q23" s="54"/>
      <c r="R23" s="54"/>
      <c r="S23" s="54"/>
      <c r="T23" s="52">
        <f t="shared" si="6"/>
        <v>0</v>
      </c>
      <c r="V23" s="51" t="e">
        <f>$AY$1*#REF!</f>
        <v>#REF!</v>
      </c>
      <c r="AG23">
        <v>60</v>
      </c>
      <c r="AH23">
        <v>40</v>
      </c>
      <c r="AY23">
        <v>2256.8596343398071</v>
      </c>
    </row>
    <row r="24" spans="1:51" x14ac:dyDescent="0.25">
      <c r="A24" s="3" t="s">
        <v>89</v>
      </c>
      <c r="B24" s="54"/>
      <c r="C24" s="54"/>
      <c r="D24" s="113"/>
      <c r="E24" s="113"/>
      <c r="F24" s="53">
        <v>100</v>
      </c>
      <c r="G24" s="53">
        <v>60</v>
      </c>
      <c r="H24" s="52">
        <f t="shared" ref="H24:H29" si="8">AY24</f>
        <v>2256.8596343398071</v>
      </c>
      <c r="K24" s="53">
        <v>20</v>
      </c>
      <c r="L24" s="52">
        <f t="shared" si="5"/>
        <v>600</v>
      </c>
      <c r="O24" s="54"/>
      <c r="P24" s="54"/>
      <c r="Q24" s="54"/>
      <c r="R24" s="54"/>
      <c r="S24" s="28">
        <v>100</v>
      </c>
      <c r="T24" s="52">
        <f t="shared" si="6"/>
        <v>4850.5043597831136</v>
      </c>
      <c r="V24" s="51">
        <f>$AY$1*H25</f>
        <v>0</v>
      </c>
      <c r="AG24">
        <v>60</v>
      </c>
      <c r="AH24">
        <v>40</v>
      </c>
      <c r="AY24">
        <v>2256.8596343398071</v>
      </c>
    </row>
    <row r="25" spans="1:51" x14ac:dyDescent="0.25">
      <c r="A25" s="7" t="s">
        <v>90</v>
      </c>
      <c r="D25" s="113"/>
      <c r="E25" s="113"/>
      <c r="H25" s="52">
        <f t="shared" si="8"/>
        <v>0</v>
      </c>
      <c r="L25" s="52">
        <f t="shared" si="5"/>
        <v>0</v>
      </c>
      <c r="S25" s="28">
        <v>100</v>
      </c>
      <c r="T25" s="52">
        <f t="shared" si="6"/>
        <v>4850.5043597831136</v>
      </c>
      <c r="V25" s="51">
        <f>$AY$1*H27</f>
        <v>218.39305645003483</v>
      </c>
      <c r="AG25">
        <v>0</v>
      </c>
      <c r="AH25">
        <v>0</v>
      </c>
      <c r="AY25">
        <v>0</v>
      </c>
    </row>
    <row r="26" spans="1:51" x14ac:dyDescent="0.25">
      <c r="A26" s="2" t="s">
        <v>72</v>
      </c>
      <c r="D26" s="113"/>
      <c r="E26" s="113"/>
      <c r="F26" s="53">
        <v>100</v>
      </c>
      <c r="G26" s="53">
        <v>60</v>
      </c>
      <c r="H26" s="52">
        <f t="shared" si="8"/>
        <v>2256.8596343398071</v>
      </c>
      <c r="L26" s="52">
        <f t="shared" si="5"/>
        <v>0</v>
      </c>
      <c r="O26" s="54"/>
      <c r="P26" s="54"/>
      <c r="Q26" s="10"/>
      <c r="R26" s="10"/>
      <c r="T26" s="52">
        <f t="shared" si="6"/>
        <v>0</v>
      </c>
      <c r="U26" s="51" t="s">
        <v>1385</v>
      </c>
      <c r="V26" s="51" t="e">
        <f>$AY$1*#REF!</f>
        <v>#REF!</v>
      </c>
      <c r="AG26">
        <v>60</v>
      </c>
      <c r="AH26">
        <v>40</v>
      </c>
      <c r="AY26">
        <v>2256.8596343398071</v>
      </c>
    </row>
    <row r="27" spans="1:51" x14ac:dyDescent="0.25">
      <c r="A27" s="3" t="s">
        <v>91</v>
      </c>
      <c r="B27" s="54"/>
      <c r="C27" s="54"/>
      <c r="D27" s="113"/>
      <c r="E27" s="113"/>
      <c r="F27" s="53">
        <v>10</v>
      </c>
      <c r="G27" s="53">
        <v>6</v>
      </c>
      <c r="H27" s="52">
        <f t="shared" si="8"/>
        <v>225.6859634339807</v>
      </c>
      <c r="K27" s="53">
        <v>10</v>
      </c>
      <c r="L27" s="52">
        <f t="shared" si="5"/>
        <v>300</v>
      </c>
      <c r="O27" s="54"/>
      <c r="P27" s="54"/>
      <c r="Q27" s="54"/>
      <c r="R27" s="54"/>
      <c r="S27" s="54"/>
      <c r="T27" s="52">
        <f t="shared" si="6"/>
        <v>0</v>
      </c>
      <c r="V27" s="51">
        <f>$AY$1*H28</f>
        <v>2183.9305645003487</v>
      </c>
      <c r="AG27">
        <v>6</v>
      </c>
      <c r="AH27">
        <v>4</v>
      </c>
      <c r="AY27">
        <v>225.6859634339807</v>
      </c>
    </row>
    <row r="28" spans="1:51" x14ac:dyDescent="0.25">
      <c r="A28" s="3" t="s">
        <v>92</v>
      </c>
      <c r="B28" s="54"/>
      <c r="C28" s="54"/>
      <c r="D28" s="113"/>
      <c r="E28" s="113"/>
      <c r="F28" s="53">
        <v>100</v>
      </c>
      <c r="G28" s="53">
        <v>60</v>
      </c>
      <c r="H28" s="52">
        <f t="shared" si="8"/>
        <v>2256.8596343398071</v>
      </c>
      <c r="K28" s="54"/>
      <c r="L28" s="52">
        <f t="shared" si="5"/>
        <v>0</v>
      </c>
      <c r="O28" s="54"/>
      <c r="P28" s="54"/>
      <c r="Q28" s="54"/>
      <c r="R28" s="54"/>
      <c r="S28" s="28">
        <v>150</v>
      </c>
      <c r="T28" s="52">
        <f t="shared" si="6"/>
        <v>7275.7565396746713</v>
      </c>
      <c r="V28" s="51">
        <f t="shared" ref="V28:V33" si="9">$AY$1*H30</f>
        <v>10919.652822501743</v>
      </c>
      <c r="AG28">
        <v>60</v>
      </c>
      <c r="AH28">
        <v>40</v>
      </c>
      <c r="AY28">
        <v>2256.8596343398071</v>
      </c>
    </row>
    <row r="29" spans="1:51" x14ac:dyDescent="0.25">
      <c r="A29" s="7" t="s">
        <v>93</v>
      </c>
      <c r="D29" s="113"/>
      <c r="E29" s="113"/>
      <c r="H29" s="52">
        <f t="shared" si="8"/>
        <v>0</v>
      </c>
      <c r="L29" s="52">
        <f t="shared" si="5"/>
        <v>0</v>
      </c>
      <c r="O29" s="54">
        <v>320</v>
      </c>
      <c r="P29" s="10">
        <v>17600</v>
      </c>
      <c r="Q29" s="10"/>
      <c r="R29" s="10"/>
      <c r="S29" s="28">
        <v>100</v>
      </c>
      <c r="T29" s="52">
        <f t="shared" si="6"/>
        <v>4850.5043597831136</v>
      </c>
      <c r="U29" s="51" t="s">
        <v>1384</v>
      </c>
      <c r="V29" s="51">
        <f t="shared" si="9"/>
        <v>0</v>
      </c>
      <c r="AG29">
        <v>0</v>
      </c>
      <c r="AH29">
        <v>0</v>
      </c>
      <c r="AY29">
        <v>0</v>
      </c>
    </row>
    <row r="30" spans="1:51" x14ac:dyDescent="0.25">
      <c r="A30" s="3" t="s">
        <v>94</v>
      </c>
      <c r="B30" s="54"/>
      <c r="C30" s="54"/>
      <c r="D30" s="113"/>
      <c r="E30" s="113"/>
      <c r="F30" s="106">
        <v>500</v>
      </c>
      <c r="G30" s="106">
        <v>300</v>
      </c>
      <c r="H30" s="112">
        <f>AY30</f>
        <v>11284.298171699036</v>
      </c>
      <c r="I30" s="112"/>
      <c r="J30" s="112"/>
      <c r="K30" s="106">
        <v>220</v>
      </c>
      <c r="L30" s="112">
        <f>K30*AF1</f>
        <v>6600</v>
      </c>
      <c r="M30" s="116"/>
      <c r="N30" s="116"/>
      <c r="O30" s="54"/>
      <c r="P30" s="54"/>
      <c r="Q30" s="54"/>
      <c r="R30" s="54"/>
      <c r="S30" s="28">
        <v>100</v>
      </c>
      <c r="T30" s="52">
        <f t="shared" si="6"/>
        <v>4850.5043597831136</v>
      </c>
      <c r="V30" s="51">
        <f t="shared" si="9"/>
        <v>0</v>
      </c>
      <c r="AG30">
        <v>300</v>
      </c>
      <c r="AH30">
        <v>200</v>
      </c>
      <c r="AY30">
        <v>11284.298171699036</v>
      </c>
    </row>
    <row r="31" spans="1:51" x14ac:dyDescent="0.25">
      <c r="A31" s="3" t="s">
        <v>96</v>
      </c>
      <c r="B31" s="115">
        <v>1</v>
      </c>
      <c r="C31" s="54"/>
      <c r="D31" s="113"/>
      <c r="E31" s="113"/>
      <c r="F31" s="106"/>
      <c r="G31" s="106"/>
      <c r="H31" s="112"/>
      <c r="I31" s="112"/>
      <c r="J31" s="112"/>
      <c r="K31" s="106"/>
      <c r="L31" s="112"/>
      <c r="M31" s="113"/>
      <c r="N31" s="113"/>
      <c r="O31" s="54">
        <v>390</v>
      </c>
      <c r="P31" s="54">
        <v>21450</v>
      </c>
      <c r="Q31" s="54"/>
      <c r="R31" s="54"/>
      <c r="S31" s="28">
        <v>100</v>
      </c>
      <c r="T31" s="52">
        <f t="shared" si="6"/>
        <v>4850.5043597831136</v>
      </c>
      <c r="U31" s="51" t="s">
        <v>1381</v>
      </c>
      <c r="V31" s="51">
        <f t="shared" si="9"/>
        <v>0</v>
      </c>
      <c r="AG31">
        <v>0</v>
      </c>
      <c r="AH31">
        <v>0</v>
      </c>
      <c r="AY31">
        <v>0</v>
      </c>
    </row>
    <row r="32" spans="1:51" x14ac:dyDescent="0.25">
      <c r="A32" s="3" t="s">
        <v>73</v>
      </c>
      <c r="B32" s="115"/>
      <c r="D32" s="113"/>
      <c r="E32" s="113"/>
      <c r="F32" s="106"/>
      <c r="G32" s="106"/>
      <c r="H32" s="112"/>
      <c r="I32" s="112"/>
      <c r="J32" s="112"/>
      <c r="K32" s="106"/>
      <c r="L32" s="112"/>
      <c r="M32" s="117"/>
      <c r="N32" s="117"/>
      <c r="O32" s="54"/>
      <c r="P32" s="54"/>
      <c r="Q32" s="10"/>
      <c r="R32" s="10"/>
      <c r="S32" s="52">
        <v>215</v>
      </c>
      <c r="T32" s="52">
        <f t="shared" si="6"/>
        <v>10428.584373533695</v>
      </c>
      <c r="U32" s="51" t="s">
        <v>1385</v>
      </c>
      <c r="V32" s="51">
        <f t="shared" si="9"/>
        <v>0</v>
      </c>
      <c r="AG32">
        <v>0</v>
      </c>
      <c r="AH32">
        <v>0</v>
      </c>
      <c r="AY32">
        <v>0</v>
      </c>
    </row>
    <row r="33" spans="1:51" x14ac:dyDescent="0.25">
      <c r="A33" s="7" t="s">
        <v>95</v>
      </c>
      <c r="D33" s="113"/>
      <c r="E33" s="113"/>
      <c r="H33" s="52">
        <f>AY33</f>
        <v>0</v>
      </c>
      <c r="L33" s="52">
        <f t="shared" ref="L33:L52" si="10">K33*AF$1</f>
        <v>0</v>
      </c>
      <c r="S33" s="28">
        <v>100</v>
      </c>
      <c r="T33" s="52">
        <f t="shared" si="6"/>
        <v>4850.5043597831136</v>
      </c>
      <c r="V33" s="51">
        <f t="shared" si="9"/>
        <v>2183.9305645003487</v>
      </c>
      <c r="AG33">
        <v>0</v>
      </c>
      <c r="AH33">
        <v>0</v>
      </c>
      <c r="AY33">
        <v>0</v>
      </c>
    </row>
    <row r="34" spans="1:51" x14ac:dyDescent="0.25">
      <c r="A34" s="3" t="s">
        <v>97</v>
      </c>
      <c r="D34" s="113"/>
      <c r="E34" s="113"/>
      <c r="H34" s="52">
        <f t="shared" ref="H34:H52" si="11">AY34</f>
        <v>0</v>
      </c>
      <c r="K34" s="53">
        <v>20</v>
      </c>
      <c r="L34" s="52">
        <f t="shared" si="10"/>
        <v>600</v>
      </c>
      <c r="O34" s="52">
        <v>720</v>
      </c>
      <c r="P34" s="52">
        <v>39600</v>
      </c>
      <c r="S34" s="28">
        <v>100</v>
      </c>
      <c r="T34" s="52">
        <f t="shared" si="6"/>
        <v>4850.5043597831136</v>
      </c>
      <c r="U34" s="51" t="s">
        <v>1381</v>
      </c>
      <c r="V34" s="51" t="e">
        <f>$AY$1*#REF!</f>
        <v>#REF!</v>
      </c>
      <c r="AG34">
        <v>0</v>
      </c>
      <c r="AH34">
        <v>0</v>
      </c>
      <c r="AY34">
        <v>0</v>
      </c>
    </row>
    <row r="35" spans="1:51" x14ac:dyDescent="0.25">
      <c r="A35" s="2" t="s">
        <v>74</v>
      </c>
      <c r="D35" s="113"/>
      <c r="E35" s="113"/>
      <c r="F35" s="53">
        <v>100</v>
      </c>
      <c r="G35" s="53">
        <v>60</v>
      </c>
      <c r="H35" s="52">
        <f t="shared" si="11"/>
        <v>2256.8596343398071</v>
      </c>
      <c r="K35" s="53">
        <v>30</v>
      </c>
      <c r="L35" s="52">
        <f t="shared" si="10"/>
        <v>900</v>
      </c>
      <c r="O35" s="54">
        <v>560</v>
      </c>
      <c r="P35" s="10">
        <v>30800</v>
      </c>
      <c r="Q35" s="10"/>
      <c r="R35" s="10"/>
      <c r="S35" s="28">
        <v>100</v>
      </c>
      <c r="T35" s="52">
        <f t="shared" si="6"/>
        <v>4850.5043597831136</v>
      </c>
      <c r="U35" s="51" t="s">
        <v>1384</v>
      </c>
      <c r="V35" s="51">
        <f>$AY$1*H36</f>
        <v>0</v>
      </c>
      <c r="AG35">
        <v>60</v>
      </c>
      <c r="AH35">
        <v>40</v>
      </c>
      <c r="AY35">
        <v>2256.8596343398071</v>
      </c>
    </row>
    <row r="36" spans="1:51" x14ac:dyDescent="0.25">
      <c r="A36" s="7" t="s">
        <v>98</v>
      </c>
      <c r="D36" s="113"/>
      <c r="E36" s="113"/>
      <c r="H36" s="52">
        <f t="shared" si="11"/>
        <v>0</v>
      </c>
      <c r="L36" s="52">
        <f t="shared" si="10"/>
        <v>0</v>
      </c>
      <c r="S36" s="28">
        <v>150</v>
      </c>
      <c r="T36" s="52">
        <f t="shared" si="6"/>
        <v>7275.7565396746713</v>
      </c>
      <c r="V36" s="51">
        <f t="shared" ref="V36:V44" si="12">$AY$1*H38</f>
        <v>2183.9305645003487</v>
      </c>
      <c r="AG36">
        <v>0</v>
      </c>
      <c r="AH36">
        <v>0</v>
      </c>
      <c r="AY36">
        <v>0</v>
      </c>
    </row>
    <row r="37" spans="1:51" x14ac:dyDescent="0.25">
      <c r="A37" s="3" t="s">
        <v>99</v>
      </c>
      <c r="B37" s="54"/>
      <c r="C37" s="54"/>
      <c r="D37" s="113"/>
      <c r="E37" s="113"/>
      <c r="F37" s="53">
        <v>100</v>
      </c>
      <c r="H37" s="52">
        <f t="shared" si="11"/>
        <v>0</v>
      </c>
      <c r="I37" s="53">
        <v>100</v>
      </c>
      <c r="J37" s="52">
        <f>I37*$AD$1</f>
        <v>3887.0401009274665</v>
      </c>
      <c r="K37" s="54"/>
      <c r="L37" s="52">
        <f t="shared" si="10"/>
        <v>0</v>
      </c>
      <c r="O37" s="54"/>
      <c r="P37" s="54"/>
      <c r="Q37" s="54"/>
      <c r="R37" s="54"/>
      <c r="S37" s="54"/>
      <c r="T37" s="52">
        <f t="shared" si="6"/>
        <v>0</v>
      </c>
      <c r="V37" s="51">
        <f t="shared" si="12"/>
        <v>2183.9305645003487</v>
      </c>
      <c r="AG37">
        <v>0</v>
      </c>
      <c r="AH37">
        <v>0</v>
      </c>
      <c r="AY37">
        <v>0</v>
      </c>
    </row>
    <row r="38" spans="1:51" x14ac:dyDescent="0.25">
      <c r="A38" s="2" t="s">
        <v>75</v>
      </c>
      <c r="D38" s="113"/>
      <c r="E38" s="113"/>
      <c r="F38" s="53">
        <v>100</v>
      </c>
      <c r="G38" s="53">
        <v>60</v>
      </c>
      <c r="H38" s="52">
        <f t="shared" si="11"/>
        <v>2256.8596343398071</v>
      </c>
      <c r="K38" s="53">
        <v>20</v>
      </c>
      <c r="L38" s="52">
        <f t="shared" si="10"/>
        <v>600</v>
      </c>
      <c r="O38" s="54">
        <v>620</v>
      </c>
      <c r="P38" s="10">
        <v>34100</v>
      </c>
      <c r="Q38" s="10"/>
      <c r="R38" s="10"/>
      <c r="S38" s="28">
        <v>100</v>
      </c>
      <c r="T38" s="52">
        <f t="shared" si="6"/>
        <v>4850.5043597831136</v>
      </c>
      <c r="U38" s="51" t="s">
        <v>1384</v>
      </c>
      <c r="V38" s="51">
        <f t="shared" si="12"/>
        <v>0</v>
      </c>
      <c r="AG38">
        <v>60</v>
      </c>
      <c r="AH38">
        <v>40</v>
      </c>
      <c r="AY38">
        <v>2256.8596343398071</v>
      </c>
    </row>
    <row r="39" spans="1:51" x14ac:dyDescent="0.25">
      <c r="A39" s="3" t="s">
        <v>100</v>
      </c>
      <c r="B39" s="54"/>
      <c r="C39" s="54"/>
      <c r="D39" s="113"/>
      <c r="E39" s="113"/>
      <c r="F39" s="53">
        <v>100</v>
      </c>
      <c r="G39" s="53">
        <v>60</v>
      </c>
      <c r="H39" s="52">
        <f t="shared" si="11"/>
        <v>2256.8596343398071</v>
      </c>
      <c r="K39" s="54"/>
      <c r="L39" s="52">
        <f t="shared" si="10"/>
        <v>0</v>
      </c>
      <c r="O39" s="54"/>
      <c r="P39" s="54"/>
      <c r="Q39" s="54"/>
      <c r="R39" s="54"/>
      <c r="S39" s="28">
        <v>100</v>
      </c>
      <c r="T39" s="52">
        <f t="shared" si="6"/>
        <v>4850.5043597831136</v>
      </c>
      <c r="V39" s="51">
        <f t="shared" si="12"/>
        <v>2183.9305645003487</v>
      </c>
      <c r="AG39">
        <v>60</v>
      </c>
      <c r="AH39">
        <v>40</v>
      </c>
      <c r="AY39">
        <v>2256.8596343398071</v>
      </c>
    </row>
    <row r="40" spans="1:51" x14ac:dyDescent="0.25">
      <c r="A40" s="2" t="s">
        <v>76</v>
      </c>
      <c r="D40" s="113"/>
      <c r="E40" s="113"/>
      <c r="H40" s="52">
        <f t="shared" si="11"/>
        <v>0</v>
      </c>
      <c r="L40" s="52">
        <f t="shared" si="10"/>
        <v>0</v>
      </c>
      <c r="O40" s="54">
        <v>320</v>
      </c>
      <c r="P40" s="10">
        <v>17600</v>
      </c>
      <c r="Q40" s="10"/>
      <c r="R40" s="10"/>
      <c r="S40" s="28">
        <v>100</v>
      </c>
      <c r="T40" s="52">
        <f t="shared" si="6"/>
        <v>4850.5043597831136</v>
      </c>
      <c r="U40" s="51" t="s">
        <v>1384</v>
      </c>
      <c r="V40" s="51">
        <f t="shared" si="12"/>
        <v>0</v>
      </c>
      <c r="AG40">
        <v>0</v>
      </c>
      <c r="AH40">
        <v>0</v>
      </c>
      <c r="AY40">
        <v>0</v>
      </c>
    </row>
    <row r="41" spans="1:51" x14ac:dyDescent="0.25">
      <c r="A41" s="3" t="s">
        <v>101</v>
      </c>
      <c r="B41" s="54"/>
      <c r="C41" s="54"/>
      <c r="D41" s="113"/>
      <c r="E41" s="113"/>
      <c r="F41" s="53">
        <v>100</v>
      </c>
      <c r="G41" s="53">
        <v>60</v>
      </c>
      <c r="H41" s="52">
        <f t="shared" si="11"/>
        <v>2256.8596343398071</v>
      </c>
      <c r="K41" s="54"/>
      <c r="L41" s="52">
        <f t="shared" si="10"/>
        <v>0</v>
      </c>
      <c r="O41" s="54">
        <v>400</v>
      </c>
      <c r="P41" s="54">
        <v>22000</v>
      </c>
      <c r="Q41" s="54"/>
      <c r="R41" s="54"/>
      <c r="S41" s="28">
        <v>150</v>
      </c>
      <c r="T41" s="52">
        <f t="shared" si="6"/>
        <v>7275.7565396746713</v>
      </c>
      <c r="U41" s="51" t="s">
        <v>1381</v>
      </c>
      <c r="V41" s="51">
        <f t="shared" si="12"/>
        <v>218.39305645003483</v>
      </c>
      <c r="AG41">
        <v>60</v>
      </c>
      <c r="AH41">
        <v>40</v>
      </c>
      <c r="AY41">
        <v>2256.8596343398071</v>
      </c>
    </row>
    <row r="42" spans="1:51" x14ac:dyDescent="0.25">
      <c r="A42" s="2" t="s">
        <v>77</v>
      </c>
      <c r="D42" s="113"/>
      <c r="E42" s="113"/>
      <c r="H42" s="52">
        <f t="shared" si="11"/>
        <v>0</v>
      </c>
      <c r="K42" s="53">
        <v>10</v>
      </c>
      <c r="L42" s="52">
        <f t="shared" si="10"/>
        <v>300</v>
      </c>
      <c r="O42" s="54">
        <v>350</v>
      </c>
      <c r="P42" s="10">
        <v>19250</v>
      </c>
      <c r="Q42" s="10"/>
      <c r="R42" s="10"/>
      <c r="S42" s="28">
        <v>100</v>
      </c>
      <c r="T42" s="52">
        <f t="shared" si="6"/>
        <v>4850.5043597831136</v>
      </c>
      <c r="U42" s="51" t="s">
        <v>1384</v>
      </c>
      <c r="V42" s="51">
        <f t="shared" si="12"/>
        <v>0</v>
      </c>
      <c r="AG42">
        <v>0</v>
      </c>
      <c r="AH42">
        <v>0</v>
      </c>
      <c r="AY42">
        <v>0</v>
      </c>
    </row>
    <row r="43" spans="1:51" x14ac:dyDescent="0.25">
      <c r="A43" s="3" t="s">
        <v>102</v>
      </c>
      <c r="B43" s="54"/>
      <c r="C43" s="54"/>
      <c r="D43" s="113"/>
      <c r="E43" s="113"/>
      <c r="F43" s="53">
        <v>10</v>
      </c>
      <c r="G43" s="53">
        <v>6</v>
      </c>
      <c r="H43" s="52">
        <f t="shared" si="11"/>
        <v>225.6859634339807</v>
      </c>
      <c r="K43" s="54"/>
      <c r="L43" s="52">
        <f t="shared" si="10"/>
        <v>0</v>
      </c>
      <c r="O43" s="54"/>
      <c r="P43" s="54"/>
      <c r="Q43" s="54"/>
      <c r="R43" s="54"/>
      <c r="S43" s="28">
        <v>100</v>
      </c>
      <c r="T43" s="52">
        <f t="shared" si="6"/>
        <v>4850.5043597831136</v>
      </c>
      <c r="V43" s="51">
        <f t="shared" si="12"/>
        <v>0</v>
      </c>
      <c r="AG43">
        <v>6</v>
      </c>
      <c r="AH43">
        <v>4</v>
      </c>
      <c r="AY43">
        <v>225.6859634339807</v>
      </c>
    </row>
    <row r="44" spans="1:51" x14ac:dyDescent="0.25">
      <c r="A44" s="7" t="s">
        <v>103</v>
      </c>
      <c r="D44" s="113"/>
      <c r="E44" s="113"/>
      <c r="H44" s="52">
        <f t="shared" si="11"/>
        <v>0</v>
      </c>
      <c r="L44" s="52">
        <f t="shared" si="10"/>
        <v>0</v>
      </c>
      <c r="S44" s="28">
        <v>150</v>
      </c>
      <c r="T44" s="52">
        <f t="shared" si="6"/>
        <v>7275.7565396746713</v>
      </c>
      <c r="V44" s="51">
        <f t="shared" si="12"/>
        <v>0</v>
      </c>
      <c r="AG44">
        <v>0</v>
      </c>
      <c r="AH44">
        <v>0</v>
      </c>
      <c r="AY44">
        <v>0</v>
      </c>
    </row>
    <row r="45" spans="1:51" x14ac:dyDescent="0.25">
      <c r="A45" s="7" t="s">
        <v>104</v>
      </c>
      <c r="D45" s="113"/>
      <c r="E45" s="113"/>
      <c r="H45" s="52">
        <f t="shared" si="11"/>
        <v>0</v>
      </c>
      <c r="L45" s="52">
        <f t="shared" si="10"/>
        <v>0</v>
      </c>
      <c r="S45" s="28">
        <v>100</v>
      </c>
      <c r="T45" s="52">
        <f t="shared" si="6"/>
        <v>4850.5043597831136</v>
      </c>
      <c r="V45" s="51" t="e">
        <f>$AY$1*#REF!</f>
        <v>#REF!</v>
      </c>
      <c r="AG45">
        <v>0</v>
      </c>
      <c r="AH45">
        <v>0</v>
      </c>
      <c r="AY45">
        <v>0</v>
      </c>
    </row>
    <row r="46" spans="1:51" x14ac:dyDescent="0.25">
      <c r="A46" s="7" t="s">
        <v>422</v>
      </c>
      <c r="D46" s="117"/>
      <c r="E46" s="117"/>
      <c r="H46" s="52">
        <f t="shared" si="11"/>
        <v>0</v>
      </c>
      <c r="L46" s="52">
        <f t="shared" si="10"/>
        <v>0</v>
      </c>
      <c r="S46" s="28">
        <v>150</v>
      </c>
      <c r="T46" s="52">
        <f t="shared" si="6"/>
        <v>7275.7565396746713</v>
      </c>
      <c r="V46" s="51">
        <f>$AY$1*H47</f>
        <v>0</v>
      </c>
      <c r="AG46">
        <v>0</v>
      </c>
      <c r="AH46">
        <v>0</v>
      </c>
      <c r="AY46">
        <v>0</v>
      </c>
    </row>
    <row r="47" spans="1:51" x14ac:dyDescent="0.25">
      <c r="A47" s="5" t="s">
        <v>78</v>
      </c>
      <c r="H47" s="52">
        <f t="shared" si="11"/>
        <v>0</v>
      </c>
      <c r="L47" s="52">
        <f t="shared" si="10"/>
        <v>0</v>
      </c>
      <c r="O47" s="54">
        <v>280</v>
      </c>
      <c r="P47" s="10">
        <v>15400</v>
      </c>
      <c r="Q47" s="10"/>
      <c r="R47" s="10"/>
      <c r="T47" s="52">
        <f t="shared" si="6"/>
        <v>0</v>
      </c>
      <c r="U47" s="51" t="s">
        <v>1384</v>
      </c>
      <c r="V47" s="51">
        <f>$AY$1*H49</f>
        <v>0</v>
      </c>
      <c r="AG47">
        <v>0</v>
      </c>
      <c r="AH47">
        <v>0</v>
      </c>
      <c r="AY47">
        <v>0</v>
      </c>
    </row>
    <row r="48" spans="1:51" x14ac:dyDescent="0.25">
      <c r="A48" s="4" t="s">
        <v>36</v>
      </c>
      <c r="F48" s="52">
        <v>300</v>
      </c>
      <c r="G48" s="52">
        <v>180</v>
      </c>
      <c r="H48" s="52">
        <f t="shared" si="11"/>
        <v>6770.5789030194219</v>
      </c>
      <c r="K48" s="52">
        <v>90</v>
      </c>
      <c r="L48" s="52">
        <f t="shared" si="10"/>
        <v>2700</v>
      </c>
      <c r="S48" s="11">
        <v>500</v>
      </c>
      <c r="T48" s="52">
        <f t="shared" si="6"/>
        <v>24252.521798915572</v>
      </c>
      <c r="V48" s="51">
        <f>$AY$1*H50</f>
        <v>0</v>
      </c>
      <c r="AG48">
        <v>180</v>
      </c>
      <c r="AH48">
        <v>120</v>
      </c>
      <c r="AY48">
        <v>6770.5789030194219</v>
      </c>
    </row>
    <row r="49" spans="1:51" x14ac:dyDescent="0.25">
      <c r="A49" s="5" t="s">
        <v>79</v>
      </c>
      <c r="H49" s="52">
        <f t="shared" si="11"/>
        <v>0</v>
      </c>
      <c r="L49" s="52">
        <f t="shared" si="10"/>
        <v>0</v>
      </c>
      <c r="O49" s="54">
        <v>320</v>
      </c>
      <c r="P49" s="10">
        <v>17600</v>
      </c>
      <c r="Q49" s="10"/>
      <c r="R49" s="10"/>
      <c r="T49" s="52">
        <f t="shared" si="6"/>
        <v>0</v>
      </c>
      <c r="U49" s="51" t="s">
        <v>1384</v>
      </c>
      <c r="V49" s="51">
        <f>$AY$1*H51</f>
        <v>2620.7166774004186</v>
      </c>
      <c r="AG49">
        <v>0</v>
      </c>
      <c r="AH49">
        <v>0</v>
      </c>
      <c r="AY49">
        <v>0</v>
      </c>
    </row>
    <row r="50" spans="1:51" x14ac:dyDescent="0.25">
      <c r="A50" s="5" t="s">
        <v>80</v>
      </c>
      <c r="H50" s="52">
        <f t="shared" si="11"/>
        <v>0</v>
      </c>
      <c r="L50" s="52">
        <f t="shared" si="10"/>
        <v>0</v>
      </c>
      <c r="O50" s="54">
        <v>200</v>
      </c>
      <c r="P50" s="10">
        <v>11000</v>
      </c>
      <c r="Q50" s="10"/>
      <c r="R50" s="10"/>
      <c r="T50" s="52">
        <f t="shared" si="6"/>
        <v>0</v>
      </c>
      <c r="U50" s="51" t="s">
        <v>1383</v>
      </c>
      <c r="V50" s="51" t="e">
        <f>$AY$1*#REF!</f>
        <v>#REF!</v>
      </c>
      <c r="AG50">
        <v>0</v>
      </c>
      <c r="AH50">
        <v>0</v>
      </c>
      <c r="AY50">
        <v>0</v>
      </c>
    </row>
    <row r="51" spans="1:51" x14ac:dyDescent="0.25">
      <c r="A51" s="4" t="s">
        <v>35</v>
      </c>
      <c r="F51" s="52">
        <v>120</v>
      </c>
      <c r="G51" s="52">
        <v>72</v>
      </c>
      <c r="H51" s="52">
        <f t="shared" si="11"/>
        <v>2708.2315612077687</v>
      </c>
      <c r="L51" s="52">
        <f t="shared" si="10"/>
        <v>0</v>
      </c>
      <c r="S51" s="11">
        <v>150</v>
      </c>
      <c r="T51" s="52">
        <f t="shared" si="6"/>
        <v>7275.7565396746713</v>
      </c>
      <c r="V51" s="51" t="e">
        <f>$AY$1*#REF!</f>
        <v>#REF!</v>
      </c>
      <c r="AG51">
        <v>72</v>
      </c>
      <c r="AH51">
        <v>48</v>
      </c>
      <c r="AY51">
        <v>2708.2315612077687</v>
      </c>
    </row>
    <row r="52" spans="1:51" x14ac:dyDescent="0.25">
      <c r="A52" s="5" t="s">
        <v>106</v>
      </c>
      <c r="H52" s="52">
        <f t="shared" si="11"/>
        <v>0</v>
      </c>
      <c r="L52" s="52">
        <f t="shared" si="10"/>
        <v>0</v>
      </c>
      <c r="O52" s="54">
        <v>160</v>
      </c>
      <c r="P52" s="10">
        <v>8800</v>
      </c>
      <c r="Q52" s="10"/>
      <c r="R52" s="10"/>
      <c r="T52" s="52">
        <f t="shared" si="6"/>
        <v>0</v>
      </c>
      <c r="U52" s="51" t="s">
        <v>1384</v>
      </c>
      <c r="V52" s="51" t="e">
        <f>$AY$1*#REF!</f>
        <v>#REF!</v>
      </c>
      <c r="AD52" s="1"/>
      <c r="AG52">
        <v>0</v>
      </c>
      <c r="AH52">
        <v>0</v>
      </c>
      <c r="AY52">
        <v>0</v>
      </c>
    </row>
    <row r="53" spans="1:51" x14ac:dyDescent="0.25">
      <c r="A53" s="4" t="s">
        <v>414</v>
      </c>
      <c r="F53" s="112">
        <v>240</v>
      </c>
      <c r="G53" s="112">
        <v>144</v>
      </c>
      <c r="H53" s="112">
        <f>AY53</f>
        <v>5416.4631224155373</v>
      </c>
      <c r="I53" s="112"/>
      <c r="J53" s="112"/>
      <c r="K53" s="112">
        <v>90</v>
      </c>
      <c r="L53" s="112">
        <f>K53*AF1</f>
        <v>2700</v>
      </c>
      <c r="M53" s="112"/>
      <c r="N53" s="112"/>
      <c r="T53" s="52">
        <f t="shared" si="6"/>
        <v>0</v>
      </c>
      <c r="V53" s="51">
        <f t="shared" ref="V53:V60" si="13">$AY$1*H55</f>
        <v>0</v>
      </c>
      <c r="AG53">
        <v>144</v>
      </c>
      <c r="AH53">
        <v>96</v>
      </c>
      <c r="AY53">
        <v>5416.4631224155373</v>
      </c>
    </row>
    <row r="54" spans="1:51" x14ac:dyDescent="0.25">
      <c r="A54" s="4" t="s">
        <v>111</v>
      </c>
      <c r="F54" s="112"/>
      <c r="G54" s="112"/>
      <c r="H54" s="112"/>
      <c r="I54" s="112"/>
      <c r="J54" s="112"/>
      <c r="K54" s="112"/>
      <c r="L54" s="112"/>
      <c r="M54" s="112"/>
      <c r="N54" s="112"/>
      <c r="T54" s="52">
        <f t="shared" si="6"/>
        <v>0</v>
      </c>
      <c r="V54" s="51">
        <f t="shared" si="13"/>
        <v>3931.0750161006276</v>
      </c>
      <c r="AG54">
        <v>0</v>
      </c>
      <c r="AH54">
        <v>0</v>
      </c>
      <c r="AY54">
        <v>0</v>
      </c>
    </row>
    <row r="55" spans="1:51" x14ac:dyDescent="0.25">
      <c r="A55" s="4" t="s">
        <v>112</v>
      </c>
      <c r="F55" s="112"/>
      <c r="G55" s="112"/>
      <c r="H55" s="112"/>
      <c r="I55" s="112"/>
      <c r="J55" s="112"/>
      <c r="K55" s="112"/>
      <c r="L55" s="112"/>
      <c r="M55" s="112"/>
      <c r="N55" s="112"/>
      <c r="O55" s="54"/>
      <c r="P55" s="54"/>
      <c r="Q55" s="10"/>
      <c r="R55" s="10"/>
      <c r="T55" s="52">
        <f t="shared" si="6"/>
        <v>0</v>
      </c>
      <c r="U55" s="51" t="s">
        <v>1385</v>
      </c>
      <c r="V55" s="51">
        <f t="shared" si="13"/>
        <v>0</v>
      </c>
      <c r="AG55">
        <v>0</v>
      </c>
      <c r="AH55">
        <v>0</v>
      </c>
      <c r="AY55">
        <v>0</v>
      </c>
    </row>
    <row r="56" spans="1:51" x14ac:dyDescent="0.25">
      <c r="A56" s="4" t="s">
        <v>108</v>
      </c>
      <c r="F56" s="112">
        <v>180</v>
      </c>
      <c r="G56" s="112">
        <v>108</v>
      </c>
      <c r="H56" s="112">
        <f>AY56</f>
        <v>4062.3473418116532</v>
      </c>
      <c r="I56" s="112"/>
      <c r="J56" s="112"/>
      <c r="L56" s="52">
        <f t="shared" ref="L56:L63" si="14">K56*AF$1</f>
        <v>0</v>
      </c>
      <c r="O56" s="54">
        <v>160</v>
      </c>
      <c r="P56" s="10">
        <v>8800</v>
      </c>
      <c r="Q56" s="10"/>
      <c r="R56" s="10"/>
      <c r="S56" s="59">
        <v>280</v>
      </c>
      <c r="T56" s="52">
        <f t="shared" si="6"/>
        <v>13581.412207392719</v>
      </c>
      <c r="U56" s="51" t="s">
        <v>1384</v>
      </c>
      <c r="V56" s="51">
        <f t="shared" si="13"/>
        <v>0</v>
      </c>
      <c r="AG56">
        <v>108</v>
      </c>
      <c r="AH56">
        <v>72</v>
      </c>
      <c r="AY56">
        <v>4062.3473418116532</v>
      </c>
    </row>
    <row r="57" spans="1:51" x14ac:dyDescent="0.25">
      <c r="A57" s="4" t="s">
        <v>109</v>
      </c>
      <c r="F57" s="112"/>
      <c r="G57" s="112"/>
      <c r="H57" s="112"/>
      <c r="I57" s="112"/>
      <c r="J57" s="112"/>
      <c r="L57" s="52">
        <f t="shared" si="14"/>
        <v>0</v>
      </c>
      <c r="O57" s="52">
        <v>300</v>
      </c>
      <c r="P57" s="52">
        <v>16500</v>
      </c>
      <c r="S57" s="59">
        <v>360</v>
      </c>
      <c r="T57" s="52">
        <f t="shared" si="6"/>
        <v>17461.815695219211</v>
      </c>
      <c r="U57" s="51" t="s">
        <v>1381</v>
      </c>
      <c r="V57" s="51">
        <f t="shared" si="13"/>
        <v>0</v>
      </c>
      <c r="AG57">
        <v>0</v>
      </c>
      <c r="AH57">
        <v>0</v>
      </c>
      <c r="AY57">
        <v>0</v>
      </c>
    </row>
    <row r="58" spans="1:51" x14ac:dyDescent="0.25">
      <c r="A58" s="4" t="s">
        <v>110</v>
      </c>
      <c r="F58" s="112"/>
      <c r="G58" s="112"/>
      <c r="H58" s="112"/>
      <c r="I58" s="112"/>
      <c r="J58" s="112"/>
      <c r="L58" s="52">
        <f t="shared" si="14"/>
        <v>0</v>
      </c>
      <c r="O58" s="54">
        <v>300</v>
      </c>
      <c r="P58" s="10">
        <v>16500</v>
      </c>
      <c r="Q58" s="10"/>
      <c r="R58" s="10"/>
      <c r="T58" s="52">
        <f t="shared" si="6"/>
        <v>0</v>
      </c>
      <c r="U58" s="51" t="s">
        <v>1384</v>
      </c>
      <c r="V58" s="51">
        <f t="shared" si="13"/>
        <v>4367.8611290006975</v>
      </c>
      <c r="AG58">
        <v>0</v>
      </c>
      <c r="AH58">
        <v>0</v>
      </c>
      <c r="AY58">
        <v>0</v>
      </c>
    </row>
    <row r="59" spans="1:51" x14ac:dyDescent="0.25">
      <c r="A59" s="5" t="s">
        <v>113</v>
      </c>
      <c r="H59" s="52">
        <f>AY59</f>
        <v>0</v>
      </c>
      <c r="L59" s="52">
        <f t="shared" si="14"/>
        <v>0</v>
      </c>
      <c r="O59" s="54">
        <v>300</v>
      </c>
      <c r="P59" s="10">
        <v>16500</v>
      </c>
      <c r="Q59" s="10"/>
      <c r="R59" s="10"/>
      <c r="S59" s="59">
        <v>350</v>
      </c>
      <c r="T59" s="52">
        <f t="shared" si="6"/>
        <v>16976.765259240899</v>
      </c>
      <c r="U59" s="51" t="s">
        <v>1384</v>
      </c>
      <c r="V59" s="51">
        <f t="shared" si="13"/>
        <v>0</v>
      </c>
      <c r="AG59">
        <v>0</v>
      </c>
      <c r="AH59">
        <v>0</v>
      </c>
      <c r="AY59">
        <v>0</v>
      </c>
    </row>
    <row r="60" spans="1:51" x14ac:dyDescent="0.25">
      <c r="A60" s="4" t="s">
        <v>107</v>
      </c>
      <c r="F60" s="52">
        <v>200</v>
      </c>
      <c r="G60" s="52">
        <v>120</v>
      </c>
      <c r="H60" s="52">
        <f t="shared" ref="H60:H65" si="15">AY60</f>
        <v>4513.7192686796143</v>
      </c>
      <c r="L60" s="52">
        <f t="shared" si="14"/>
        <v>0</v>
      </c>
      <c r="O60" s="54">
        <v>280</v>
      </c>
      <c r="P60" s="10">
        <v>15400</v>
      </c>
      <c r="Q60" s="10"/>
      <c r="R60" s="10"/>
      <c r="S60" s="59">
        <v>320</v>
      </c>
      <c r="T60" s="52">
        <f t="shared" si="6"/>
        <v>15521.613951305964</v>
      </c>
      <c r="U60" s="51" t="s">
        <v>1384</v>
      </c>
      <c r="V60" s="51">
        <f t="shared" si="13"/>
        <v>5823.8148386675966</v>
      </c>
      <c r="AG60">
        <v>120</v>
      </c>
      <c r="AH60">
        <v>80</v>
      </c>
      <c r="AY60">
        <v>4513.7192686796143</v>
      </c>
    </row>
    <row r="61" spans="1:51" x14ac:dyDescent="0.25">
      <c r="A61" s="5" t="s">
        <v>114</v>
      </c>
      <c r="H61" s="52">
        <f t="shared" si="15"/>
        <v>0</v>
      </c>
      <c r="L61" s="52">
        <f t="shared" si="14"/>
        <v>0</v>
      </c>
      <c r="O61" s="54">
        <v>300</v>
      </c>
      <c r="P61" s="10">
        <v>16500</v>
      </c>
      <c r="Q61" s="10"/>
      <c r="R61" s="10"/>
      <c r="S61" s="59">
        <v>280</v>
      </c>
      <c r="T61" s="52">
        <f t="shared" si="6"/>
        <v>13581.412207392719</v>
      </c>
      <c r="U61" s="51" t="s">
        <v>1384</v>
      </c>
      <c r="V61" s="51" t="e">
        <f>$AY$1*#REF!</f>
        <v>#REF!</v>
      </c>
      <c r="AG61">
        <v>0</v>
      </c>
      <c r="AH61">
        <v>0</v>
      </c>
      <c r="AY61">
        <v>0</v>
      </c>
    </row>
    <row r="62" spans="1:51" x14ac:dyDescent="0.25">
      <c r="A62" s="4" t="s">
        <v>10</v>
      </c>
      <c r="F62" s="52">
        <v>100</v>
      </c>
      <c r="G62" s="52">
        <v>160</v>
      </c>
      <c r="H62" s="52">
        <f t="shared" si="15"/>
        <v>6018.292358239486</v>
      </c>
      <c r="L62" s="52">
        <f t="shared" si="14"/>
        <v>0</v>
      </c>
      <c r="O62" s="54">
        <v>300</v>
      </c>
      <c r="P62" s="10">
        <v>16500</v>
      </c>
      <c r="Q62" s="10"/>
      <c r="R62" s="10"/>
      <c r="S62" s="59">
        <v>320</v>
      </c>
      <c r="T62" s="52">
        <f t="shared" si="6"/>
        <v>15521.613951305964</v>
      </c>
      <c r="U62" s="51" t="s">
        <v>1384</v>
      </c>
      <c r="V62" s="51" t="e">
        <f>$AY$1*#REF!</f>
        <v>#REF!</v>
      </c>
      <c r="AG62">
        <v>60</v>
      </c>
      <c r="AH62">
        <v>40</v>
      </c>
      <c r="AY62">
        <v>6018.292358239486</v>
      </c>
    </row>
    <row r="63" spans="1:51" x14ac:dyDescent="0.25">
      <c r="A63" s="5" t="s">
        <v>115</v>
      </c>
      <c r="H63" s="52">
        <f t="shared" si="15"/>
        <v>0</v>
      </c>
      <c r="L63" s="52">
        <f t="shared" si="14"/>
        <v>0</v>
      </c>
      <c r="O63" s="54">
        <v>260</v>
      </c>
      <c r="P63" s="10">
        <v>14300</v>
      </c>
      <c r="Q63" s="10"/>
      <c r="R63" s="10"/>
      <c r="T63" s="52">
        <f t="shared" si="6"/>
        <v>0</v>
      </c>
      <c r="U63" s="51" t="s">
        <v>1384</v>
      </c>
      <c r="V63" s="51" t="e">
        <f>$AY$1*#REF!</f>
        <v>#REF!</v>
      </c>
      <c r="AG63">
        <v>0</v>
      </c>
      <c r="AH63">
        <v>0</v>
      </c>
      <c r="AY63">
        <v>0</v>
      </c>
    </row>
    <row r="64" spans="1:51" x14ac:dyDescent="0.25">
      <c r="A64" s="5" t="s">
        <v>1387</v>
      </c>
      <c r="H64" s="52">
        <f t="shared" si="15"/>
        <v>0</v>
      </c>
      <c r="O64" s="54">
        <v>310</v>
      </c>
      <c r="P64" s="10">
        <v>17050</v>
      </c>
      <c r="Q64" s="10"/>
      <c r="R64" s="10"/>
      <c r="T64" s="52">
        <f t="shared" si="6"/>
        <v>0</v>
      </c>
      <c r="U64" s="51" t="s">
        <v>1381</v>
      </c>
      <c r="V64" s="51">
        <f>$AY$1*H65</f>
        <v>3057.502790300488</v>
      </c>
      <c r="AY64">
        <v>0</v>
      </c>
    </row>
    <row r="65" spans="1:51" x14ac:dyDescent="0.25">
      <c r="A65" s="4" t="s">
        <v>116</v>
      </c>
      <c r="F65" s="52">
        <v>140</v>
      </c>
      <c r="G65" s="52">
        <v>84</v>
      </c>
      <c r="H65" s="52">
        <f t="shared" si="15"/>
        <v>3159.6034880757302</v>
      </c>
      <c r="L65" s="52">
        <f>K65*AF$1</f>
        <v>0</v>
      </c>
      <c r="O65" s="54">
        <v>220</v>
      </c>
      <c r="P65" s="10">
        <v>12100</v>
      </c>
      <c r="Q65" s="10"/>
      <c r="R65" s="10"/>
      <c r="T65" s="52">
        <f t="shared" si="6"/>
        <v>0</v>
      </c>
      <c r="U65" s="51" t="s">
        <v>1384</v>
      </c>
      <c r="V65" s="51" t="e">
        <f>$AY$1*#REF!</f>
        <v>#REF!</v>
      </c>
      <c r="AG65">
        <v>84</v>
      </c>
      <c r="AH65">
        <v>56</v>
      </c>
      <c r="AY65">
        <v>3159.6034880757302</v>
      </c>
    </row>
    <row r="66" spans="1:51" x14ac:dyDescent="0.25">
      <c r="A66" s="4" t="s">
        <v>436</v>
      </c>
      <c r="C66" s="52">
        <v>121313</v>
      </c>
      <c r="F66" s="106" t="s">
        <v>1332</v>
      </c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12" t="s">
        <v>1335</v>
      </c>
      <c r="T66" s="112"/>
      <c r="V66" s="51">
        <f>$AY$1*H68</f>
        <v>0</v>
      </c>
      <c r="AG66" t="e">
        <v>#VALUE!</v>
      </c>
      <c r="AH66" t="e">
        <v>#VALUE!</v>
      </c>
      <c r="AY66">
        <v>0</v>
      </c>
    </row>
    <row r="67" spans="1:51" x14ac:dyDescent="0.25">
      <c r="A67" s="4" t="s">
        <v>118</v>
      </c>
      <c r="H67" s="52">
        <f>AY67</f>
        <v>0</v>
      </c>
      <c r="L67" s="52">
        <f>K67*AF$1</f>
        <v>0</v>
      </c>
      <c r="S67" s="11">
        <v>120</v>
      </c>
      <c r="T67" s="52">
        <f>S67*$V$3</f>
        <v>5820.6052317397371</v>
      </c>
      <c r="V67" s="51" t="e">
        <f>$AY$1*#REF!</f>
        <v>#REF!</v>
      </c>
      <c r="AG67">
        <v>0</v>
      </c>
      <c r="AH67">
        <v>0</v>
      </c>
      <c r="AY67">
        <v>0</v>
      </c>
    </row>
    <row r="68" spans="1:51" x14ac:dyDescent="0.25">
      <c r="A68" s="2" t="s">
        <v>117</v>
      </c>
      <c r="H68" s="52">
        <f t="shared" ref="H68:H69" si="16">AY68</f>
        <v>0</v>
      </c>
      <c r="L68" s="52">
        <f>K68*AF$1</f>
        <v>0</v>
      </c>
      <c r="O68" s="54">
        <v>100</v>
      </c>
      <c r="P68" s="10">
        <v>5500</v>
      </c>
      <c r="Q68" s="10"/>
      <c r="R68" s="10"/>
      <c r="T68" s="52">
        <f>S68*$V$3</f>
        <v>0</v>
      </c>
      <c r="U68" s="51" t="s">
        <v>1384</v>
      </c>
      <c r="V68" s="51" t="e">
        <f>$AY$1*#REF!</f>
        <v>#REF!</v>
      </c>
      <c r="AG68">
        <v>0</v>
      </c>
      <c r="AH68">
        <v>0</v>
      </c>
      <c r="AY68">
        <v>0</v>
      </c>
    </row>
    <row r="69" spans="1:51" x14ac:dyDescent="0.25">
      <c r="A69" s="3" t="s">
        <v>119</v>
      </c>
      <c r="B69" s="54"/>
      <c r="C69" s="54"/>
      <c r="D69" s="133"/>
      <c r="E69" s="133"/>
      <c r="F69" s="53"/>
      <c r="G69" s="48"/>
      <c r="H69" s="52">
        <f t="shared" si="16"/>
        <v>0</v>
      </c>
      <c r="I69" s="48"/>
      <c r="J69" s="23"/>
      <c r="K69" s="54"/>
      <c r="L69" s="52">
        <f>K69*AF$1</f>
        <v>0</v>
      </c>
      <c r="O69" s="54">
        <v>100</v>
      </c>
      <c r="P69" s="54">
        <v>5500</v>
      </c>
      <c r="Q69" s="54"/>
      <c r="R69" s="54"/>
      <c r="S69" s="54"/>
      <c r="T69" s="52">
        <f>S69*$V$3</f>
        <v>0</v>
      </c>
      <c r="U69" s="51" t="s">
        <v>1381</v>
      </c>
      <c r="V69" s="51" t="e">
        <f>$AY$1*#REF!</f>
        <v>#REF!</v>
      </c>
      <c r="AG69">
        <v>0</v>
      </c>
      <c r="AH69">
        <v>0</v>
      </c>
      <c r="AY69">
        <v>0</v>
      </c>
    </row>
    <row r="70" spans="1:51" x14ac:dyDescent="0.25">
      <c r="A70" s="3" t="s">
        <v>120</v>
      </c>
      <c r="B70" s="54"/>
      <c r="C70" s="115">
        <v>121313</v>
      </c>
      <c r="D70" s="133"/>
      <c r="E70" s="133"/>
      <c r="F70" s="106">
        <v>600</v>
      </c>
      <c r="G70" s="106">
        <v>360</v>
      </c>
      <c r="H70" s="112">
        <f>AY70</f>
        <v>13541.157806038844</v>
      </c>
      <c r="I70" s="112"/>
      <c r="J70" s="112"/>
      <c r="K70" s="106">
        <v>200</v>
      </c>
      <c r="L70" s="112">
        <f>K70*AF1</f>
        <v>6000</v>
      </c>
      <c r="M70" s="112"/>
      <c r="N70" s="112"/>
      <c r="O70" s="130" t="s">
        <v>1332</v>
      </c>
      <c r="P70" s="131"/>
      <c r="Q70" s="131"/>
      <c r="R70" s="132"/>
      <c r="S70" s="115" t="s">
        <v>1346</v>
      </c>
      <c r="T70" s="115"/>
      <c r="U70" s="33"/>
      <c r="V70" s="51">
        <f>$AY$1*H72</f>
        <v>0</v>
      </c>
      <c r="X70" s="33"/>
      <c r="Y70" s="33"/>
      <c r="Z70" s="33"/>
      <c r="AA70" s="33"/>
      <c r="AB70" s="33"/>
      <c r="AC70" s="33"/>
      <c r="AG70">
        <v>360</v>
      </c>
      <c r="AH70">
        <v>240</v>
      </c>
      <c r="AY70">
        <v>13541.157806038844</v>
      </c>
    </row>
    <row r="71" spans="1:51" x14ac:dyDescent="0.25">
      <c r="A71" s="3" t="s">
        <v>121</v>
      </c>
      <c r="B71" s="54"/>
      <c r="C71" s="115"/>
      <c r="D71" s="133"/>
      <c r="E71" s="133"/>
      <c r="F71" s="106"/>
      <c r="G71" s="106"/>
      <c r="H71" s="112"/>
      <c r="I71" s="112"/>
      <c r="J71" s="112"/>
      <c r="K71" s="106"/>
      <c r="L71" s="112"/>
      <c r="M71" s="112"/>
      <c r="N71" s="112"/>
      <c r="O71" s="130" t="s">
        <v>1332</v>
      </c>
      <c r="P71" s="131"/>
      <c r="Q71" s="131"/>
      <c r="R71" s="132"/>
      <c r="S71" s="115" t="s">
        <v>1346</v>
      </c>
      <c r="T71" s="115"/>
      <c r="U71" s="33"/>
      <c r="V71" s="51">
        <f>$AY$1*H73</f>
        <v>0</v>
      </c>
      <c r="X71" s="33"/>
      <c r="Y71" s="33"/>
      <c r="Z71" s="33"/>
      <c r="AA71" s="33"/>
      <c r="AB71" s="33"/>
      <c r="AC71" s="33"/>
      <c r="AG71">
        <v>0</v>
      </c>
      <c r="AH71">
        <v>0</v>
      </c>
      <c r="AY71">
        <v>0</v>
      </c>
    </row>
    <row r="72" spans="1:51" x14ac:dyDescent="0.25">
      <c r="A72" s="3" t="s">
        <v>122</v>
      </c>
      <c r="B72" s="54"/>
      <c r="C72" s="115"/>
      <c r="D72" s="133"/>
      <c r="E72" s="133"/>
      <c r="F72" s="106"/>
      <c r="G72" s="106"/>
      <c r="H72" s="112"/>
      <c r="I72" s="112"/>
      <c r="J72" s="112"/>
      <c r="K72" s="106"/>
      <c r="L72" s="112"/>
      <c r="M72" s="112"/>
      <c r="N72" s="112"/>
      <c r="O72" s="130" t="s">
        <v>1332</v>
      </c>
      <c r="P72" s="131"/>
      <c r="Q72" s="131"/>
      <c r="R72" s="132"/>
      <c r="S72" s="112" t="s">
        <v>1335</v>
      </c>
      <c r="T72" s="112"/>
      <c r="V72" s="51">
        <f>$AY$1*H74</f>
        <v>0</v>
      </c>
      <c r="AG72">
        <v>0</v>
      </c>
      <c r="AH72">
        <v>0</v>
      </c>
      <c r="AY72">
        <v>0</v>
      </c>
    </row>
    <row r="73" spans="1:51" x14ac:dyDescent="0.25">
      <c r="A73" s="3" t="s">
        <v>123</v>
      </c>
      <c r="B73" s="54"/>
      <c r="C73" s="115"/>
      <c r="D73" s="133"/>
      <c r="E73" s="133"/>
      <c r="F73" s="106"/>
      <c r="G73" s="106"/>
      <c r="H73" s="112"/>
      <c r="I73" s="112"/>
      <c r="J73" s="112"/>
      <c r="K73" s="106"/>
      <c r="L73" s="112"/>
      <c r="M73" s="112"/>
      <c r="N73" s="112"/>
      <c r="O73" s="130" t="s">
        <v>1332</v>
      </c>
      <c r="P73" s="131"/>
      <c r="Q73" s="131"/>
      <c r="R73" s="132"/>
      <c r="S73" s="115" t="s">
        <v>1346</v>
      </c>
      <c r="T73" s="115"/>
      <c r="U73" s="33"/>
      <c r="V73" s="51">
        <f>$AY$1*H75</f>
        <v>0</v>
      </c>
      <c r="X73" s="33"/>
      <c r="Y73" s="33"/>
      <c r="Z73" s="33"/>
      <c r="AA73" s="33"/>
      <c r="AB73" s="33"/>
      <c r="AC73" s="33"/>
      <c r="AG73">
        <v>0</v>
      </c>
      <c r="AH73">
        <v>0</v>
      </c>
      <c r="AY73">
        <v>0</v>
      </c>
    </row>
    <row r="74" spans="1:51" x14ac:dyDescent="0.25">
      <c r="A74" s="3" t="s">
        <v>124</v>
      </c>
      <c r="B74" s="54"/>
      <c r="C74" s="115"/>
      <c r="D74" s="133"/>
      <c r="E74" s="133"/>
      <c r="F74" s="106"/>
      <c r="G74" s="106"/>
      <c r="H74" s="112"/>
      <c r="I74" s="112"/>
      <c r="J74" s="112"/>
      <c r="K74" s="106"/>
      <c r="L74" s="112"/>
      <c r="M74" s="112"/>
      <c r="N74" s="112"/>
      <c r="O74" s="130" t="s">
        <v>1332</v>
      </c>
      <c r="P74" s="131"/>
      <c r="Q74" s="131"/>
      <c r="R74" s="132"/>
      <c r="S74" s="112" t="s">
        <v>1332</v>
      </c>
      <c r="T74" s="112"/>
      <c r="V74" s="51">
        <f>$AY$1*H76</f>
        <v>0</v>
      </c>
      <c r="AG74">
        <v>0</v>
      </c>
      <c r="AH74">
        <v>0</v>
      </c>
      <c r="AY74">
        <v>0</v>
      </c>
    </row>
    <row r="75" spans="1:51" x14ac:dyDescent="0.25">
      <c r="A75" s="3" t="s">
        <v>125</v>
      </c>
      <c r="B75" s="54"/>
      <c r="C75" s="54"/>
      <c r="D75" s="133"/>
      <c r="E75" s="133"/>
      <c r="F75" s="106"/>
      <c r="G75" s="106"/>
      <c r="H75" s="112"/>
      <c r="I75" s="112"/>
      <c r="J75" s="112"/>
      <c r="K75" s="54"/>
      <c r="L75" s="52">
        <f>K75*AF$1</f>
        <v>0</v>
      </c>
      <c r="O75" s="54"/>
      <c r="P75" s="54"/>
      <c r="Q75" s="54"/>
      <c r="R75" s="54"/>
      <c r="S75" s="54"/>
      <c r="T75" s="52">
        <f t="shared" ref="T75:T104" si="17">S75*$V$3</f>
        <v>0</v>
      </c>
      <c r="V75" s="51" t="e">
        <f>$AY$1*#REF!</f>
        <v>#REF!</v>
      </c>
      <c r="AG75">
        <v>0</v>
      </c>
      <c r="AH75">
        <v>0</v>
      </c>
      <c r="AY75">
        <v>0</v>
      </c>
    </row>
    <row r="76" spans="1:51" x14ac:dyDescent="0.25">
      <c r="A76" s="2" t="s">
        <v>189</v>
      </c>
      <c r="D76" s="133"/>
      <c r="E76" s="133"/>
      <c r="H76" s="52">
        <f t="shared" ref="H76" si="18">G76*$AD$1</f>
        <v>0</v>
      </c>
      <c r="L76" s="52">
        <f>K76*AF$1</f>
        <v>0</v>
      </c>
      <c r="O76" s="54">
        <v>100</v>
      </c>
      <c r="P76" s="10">
        <v>5500</v>
      </c>
      <c r="Q76" s="10"/>
      <c r="R76" s="10"/>
      <c r="S76" s="54"/>
      <c r="T76" s="52">
        <f t="shared" si="17"/>
        <v>0</v>
      </c>
      <c r="U76" s="51" t="s">
        <v>1384</v>
      </c>
      <c r="V76" s="51">
        <f>$AY$1*H77</f>
        <v>10919.652822501743</v>
      </c>
      <c r="AG76">
        <v>0</v>
      </c>
      <c r="AH76">
        <v>0</v>
      </c>
      <c r="AY76">
        <v>0</v>
      </c>
    </row>
    <row r="77" spans="1:51" x14ac:dyDescent="0.25">
      <c r="A77" s="3" t="s">
        <v>126</v>
      </c>
      <c r="B77" s="54"/>
      <c r="C77" s="54"/>
      <c r="D77" s="133"/>
      <c r="E77" s="133"/>
      <c r="F77" s="106">
        <v>500</v>
      </c>
      <c r="G77" s="106">
        <v>300</v>
      </c>
      <c r="H77" s="112">
        <f>AY77</f>
        <v>11284.298171699036</v>
      </c>
      <c r="I77" s="112"/>
      <c r="J77" s="112"/>
      <c r="K77" s="106">
        <v>150</v>
      </c>
      <c r="L77" s="112">
        <f>K77*AF1</f>
        <v>4500</v>
      </c>
      <c r="M77" s="112"/>
      <c r="N77" s="112"/>
      <c r="O77" s="54"/>
      <c r="P77" s="54"/>
      <c r="Q77" s="54"/>
      <c r="R77" s="54"/>
      <c r="S77" s="54"/>
      <c r="T77" s="52">
        <f t="shared" si="17"/>
        <v>0</v>
      </c>
      <c r="V77" s="51">
        <f>$AY$1*H79</f>
        <v>0</v>
      </c>
      <c r="AG77">
        <v>300</v>
      </c>
      <c r="AH77">
        <v>200</v>
      </c>
      <c r="AY77">
        <v>11284.298171699036</v>
      </c>
    </row>
    <row r="78" spans="1:51" x14ac:dyDescent="0.25">
      <c r="A78" s="3" t="s">
        <v>127</v>
      </c>
      <c r="B78" s="54"/>
      <c r="C78" s="54"/>
      <c r="D78" s="133"/>
      <c r="E78" s="133"/>
      <c r="F78" s="106"/>
      <c r="G78" s="106"/>
      <c r="H78" s="112"/>
      <c r="I78" s="112"/>
      <c r="J78" s="112"/>
      <c r="K78" s="106"/>
      <c r="L78" s="112"/>
      <c r="M78" s="112"/>
      <c r="N78" s="112"/>
      <c r="O78" s="54"/>
      <c r="P78" s="54"/>
      <c r="Q78" s="54"/>
      <c r="R78" s="54"/>
      <c r="S78" s="54"/>
      <c r="T78" s="52">
        <f t="shared" si="17"/>
        <v>0</v>
      </c>
      <c r="V78" s="51" t="e">
        <f>$AY$1*#REF!</f>
        <v>#REF!</v>
      </c>
      <c r="AG78">
        <v>0</v>
      </c>
      <c r="AH78">
        <v>0</v>
      </c>
      <c r="AY78">
        <v>0</v>
      </c>
    </row>
    <row r="79" spans="1:51" x14ac:dyDescent="0.25">
      <c r="A79" s="3" t="s">
        <v>128</v>
      </c>
      <c r="D79" s="133"/>
      <c r="E79" s="133"/>
      <c r="F79" s="106"/>
      <c r="G79" s="106"/>
      <c r="H79" s="112"/>
      <c r="I79" s="112"/>
      <c r="J79" s="112"/>
      <c r="K79" s="106"/>
      <c r="L79" s="112"/>
      <c r="M79" s="112"/>
      <c r="N79" s="112"/>
      <c r="T79" s="52">
        <f t="shared" si="17"/>
        <v>0</v>
      </c>
      <c r="V79" s="51" t="e">
        <f>$AY$1*#REF!</f>
        <v>#REF!</v>
      </c>
      <c r="AG79">
        <v>0</v>
      </c>
      <c r="AH79">
        <v>0</v>
      </c>
      <c r="AY79">
        <v>0</v>
      </c>
    </row>
    <row r="80" spans="1:51" x14ac:dyDescent="0.25">
      <c r="A80" s="2" t="s">
        <v>190</v>
      </c>
      <c r="D80" s="134"/>
      <c r="E80" s="134"/>
      <c r="H80" s="52">
        <f t="shared" ref="H80" si="19">G80*$AD$1</f>
        <v>0</v>
      </c>
      <c r="L80" s="52">
        <f>K80*AF$1</f>
        <v>0</v>
      </c>
      <c r="O80" s="54">
        <v>180</v>
      </c>
      <c r="P80" s="10">
        <v>9900</v>
      </c>
      <c r="Q80" s="10"/>
      <c r="R80" s="10"/>
      <c r="T80" s="52">
        <f t="shared" si="17"/>
        <v>0</v>
      </c>
      <c r="U80" s="51" t="s">
        <v>1384</v>
      </c>
      <c r="V80" s="51" t="e">
        <f>$AY$1*#REF!</f>
        <v>#REF!</v>
      </c>
      <c r="AG80">
        <v>0</v>
      </c>
      <c r="AH80">
        <v>0</v>
      </c>
      <c r="AY80">
        <v>0</v>
      </c>
    </row>
    <row r="81" spans="1:51" x14ac:dyDescent="0.25">
      <c r="A81" s="3" t="s">
        <v>129</v>
      </c>
      <c r="B81" s="54"/>
      <c r="C81" s="54"/>
      <c r="D81" s="54"/>
      <c r="E81" s="54"/>
      <c r="F81" s="106">
        <v>200</v>
      </c>
      <c r="G81" s="106">
        <v>120</v>
      </c>
      <c r="H81" s="112">
        <f>AY81</f>
        <v>4513.7192686796143</v>
      </c>
      <c r="I81" s="112"/>
      <c r="J81" s="112"/>
      <c r="K81" s="129">
        <v>20</v>
      </c>
      <c r="L81" s="112">
        <f>K81*AF1</f>
        <v>600</v>
      </c>
      <c r="M81" s="112"/>
      <c r="N81" s="112"/>
      <c r="O81" s="54"/>
      <c r="P81" s="54"/>
      <c r="Q81" s="54"/>
      <c r="R81" s="54"/>
      <c r="S81" s="54"/>
      <c r="T81" s="52">
        <f t="shared" si="17"/>
        <v>0</v>
      </c>
      <c r="V81" s="51" t="e">
        <f>$AY$1*#REF!</f>
        <v>#REF!</v>
      </c>
      <c r="AG81">
        <v>120</v>
      </c>
      <c r="AH81">
        <v>80</v>
      </c>
      <c r="AY81">
        <v>4513.7192686796143</v>
      </c>
    </row>
    <row r="82" spans="1:51" x14ac:dyDescent="0.25">
      <c r="A82" s="3" t="s">
        <v>130</v>
      </c>
      <c r="B82" s="54"/>
      <c r="C82" s="54"/>
      <c r="D82" s="54"/>
      <c r="E82" s="54"/>
      <c r="F82" s="106"/>
      <c r="G82" s="106"/>
      <c r="H82" s="112"/>
      <c r="I82" s="112"/>
      <c r="J82" s="112"/>
      <c r="K82" s="129"/>
      <c r="L82" s="112"/>
      <c r="M82" s="112"/>
      <c r="N82" s="112"/>
      <c r="O82" s="54"/>
      <c r="P82" s="54"/>
      <c r="Q82" s="54"/>
      <c r="R82" s="54"/>
      <c r="S82" s="54"/>
      <c r="T82" s="52">
        <f t="shared" si="17"/>
        <v>0</v>
      </c>
      <c r="V82" s="51" t="e">
        <f>$AY$1*#REF!</f>
        <v>#REF!</v>
      </c>
      <c r="AG82">
        <v>0</v>
      </c>
      <c r="AH82">
        <v>0</v>
      </c>
      <c r="AY82">
        <v>0</v>
      </c>
    </row>
    <row r="83" spans="1:51" x14ac:dyDescent="0.25">
      <c r="A83" s="3" t="s">
        <v>131</v>
      </c>
      <c r="B83" s="54"/>
      <c r="C83" s="54"/>
      <c r="D83" s="54"/>
      <c r="E83" s="54"/>
      <c r="F83" s="106">
        <v>400</v>
      </c>
      <c r="G83" s="106">
        <v>240</v>
      </c>
      <c r="H83" s="112">
        <f>AY83</f>
        <v>9027.4385373592286</v>
      </c>
      <c r="I83" s="112"/>
      <c r="J83" s="112"/>
      <c r="K83" s="106">
        <v>50</v>
      </c>
      <c r="L83" s="112">
        <f>K83*AF1</f>
        <v>1500</v>
      </c>
      <c r="M83" s="112"/>
      <c r="N83" s="112"/>
      <c r="O83" s="54"/>
      <c r="P83" s="54"/>
      <c r="Q83" s="54"/>
      <c r="R83" s="54"/>
      <c r="S83" s="54"/>
      <c r="T83" s="52">
        <f t="shared" si="17"/>
        <v>0</v>
      </c>
      <c r="V83" s="51">
        <f>$AY$1*H85</f>
        <v>0</v>
      </c>
      <c r="AG83">
        <v>240</v>
      </c>
      <c r="AH83">
        <v>160</v>
      </c>
      <c r="AY83">
        <v>9027.4385373592286</v>
      </c>
    </row>
    <row r="84" spans="1:51" x14ac:dyDescent="0.25">
      <c r="A84" s="3" t="s">
        <v>132</v>
      </c>
      <c r="B84" s="54"/>
      <c r="C84" s="54"/>
      <c r="D84" s="54"/>
      <c r="E84" s="54"/>
      <c r="F84" s="106"/>
      <c r="G84" s="106"/>
      <c r="H84" s="112"/>
      <c r="I84" s="112"/>
      <c r="J84" s="112"/>
      <c r="K84" s="106"/>
      <c r="L84" s="112"/>
      <c r="M84" s="112"/>
      <c r="N84" s="112"/>
      <c r="O84" s="54"/>
      <c r="P84" s="54"/>
      <c r="Q84" s="10"/>
      <c r="R84" s="10"/>
      <c r="T84" s="52">
        <f t="shared" si="17"/>
        <v>0</v>
      </c>
      <c r="U84" s="51" t="s">
        <v>1385</v>
      </c>
      <c r="V84" s="51">
        <f>$AY$1*H86</f>
        <v>0</v>
      </c>
      <c r="AG84">
        <v>0</v>
      </c>
      <c r="AH84">
        <v>0</v>
      </c>
      <c r="AY84">
        <v>0</v>
      </c>
    </row>
    <row r="85" spans="1:51" x14ac:dyDescent="0.25">
      <c r="A85" s="3" t="s">
        <v>133</v>
      </c>
      <c r="B85" s="54"/>
      <c r="C85" s="54"/>
      <c r="D85" s="54"/>
      <c r="E85" s="54"/>
      <c r="F85" s="106"/>
      <c r="G85" s="106"/>
      <c r="H85" s="112"/>
      <c r="I85" s="112"/>
      <c r="J85" s="112"/>
      <c r="K85" s="106"/>
      <c r="L85" s="112"/>
      <c r="M85" s="112"/>
      <c r="N85" s="112"/>
      <c r="O85" s="54"/>
      <c r="P85" s="54"/>
      <c r="Q85" s="54"/>
      <c r="R85" s="54"/>
      <c r="S85" s="54"/>
      <c r="T85" s="52">
        <f t="shared" si="17"/>
        <v>0</v>
      </c>
      <c r="V85" s="51">
        <f>$AY$1*H87</f>
        <v>2183.9305645003487</v>
      </c>
      <c r="AG85">
        <v>0</v>
      </c>
      <c r="AH85">
        <v>0</v>
      </c>
      <c r="AY85">
        <v>0</v>
      </c>
    </row>
    <row r="86" spans="1:51" x14ac:dyDescent="0.25">
      <c r="A86" s="3" t="s">
        <v>134</v>
      </c>
      <c r="F86" s="106"/>
      <c r="G86" s="106"/>
      <c r="H86" s="112"/>
      <c r="I86" s="112"/>
      <c r="J86" s="112"/>
      <c r="K86" s="106"/>
      <c r="L86" s="112"/>
      <c r="M86" s="112"/>
      <c r="N86" s="112"/>
      <c r="T86" s="52">
        <f t="shared" si="17"/>
        <v>0</v>
      </c>
      <c r="V86" s="51">
        <f>$AY$1*H88</f>
        <v>0</v>
      </c>
      <c r="AG86">
        <v>0</v>
      </c>
      <c r="AH86">
        <v>0</v>
      </c>
      <c r="AY86">
        <v>0</v>
      </c>
    </row>
    <row r="87" spans="1:51" x14ac:dyDescent="0.25">
      <c r="A87" s="3" t="s">
        <v>135</v>
      </c>
      <c r="B87" s="54"/>
      <c r="C87" s="54"/>
      <c r="D87" s="54"/>
      <c r="E87" s="54"/>
      <c r="F87" s="53">
        <v>100</v>
      </c>
      <c r="G87" s="53">
        <v>60</v>
      </c>
      <c r="H87" s="52">
        <f>AY87</f>
        <v>2256.8596343398071</v>
      </c>
      <c r="K87" s="53">
        <v>10</v>
      </c>
      <c r="L87" s="52">
        <f>K87*AF$1</f>
        <v>300</v>
      </c>
      <c r="O87" s="54"/>
      <c r="P87" s="54"/>
      <c r="Q87" s="10"/>
      <c r="R87" s="10"/>
      <c r="T87" s="52">
        <f t="shared" si="17"/>
        <v>0</v>
      </c>
      <c r="U87" s="51" t="s">
        <v>1385</v>
      </c>
      <c r="V87" s="51" t="e">
        <f>$AY$1*#REF!</f>
        <v>#REF!</v>
      </c>
      <c r="AG87">
        <v>60</v>
      </c>
      <c r="AH87">
        <v>40</v>
      </c>
      <c r="AY87">
        <v>2256.8596343398071</v>
      </c>
    </row>
    <row r="88" spans="1:51" x14ac:dyDescent="0.25">
      <c r="A88" s="3" t="s">
        <v>136</v>
      </c>
      <c r="B88" s="54"/>
      <c r="C88" s="54"/>
      <c r="D88" s="54"/>
      <c r="E88" s="54"/>
      <c r="F88" s="53">
        <v>100</v>
      </c>
      <c r="H88" s="52">
        <f t="shared" ref="H88:H90" si="20">G88*$AD$1</f>
        <v>0</v>
      </c>
      <c r="I88" s="53">
        <v>100</v>
      </c>
      <c r="J88" s="52">
        <f>I88*$AD$1</f>
        <v>3887.0401009274665</v>
      </c>
      <c r="K88" s="54"/>
      <c r="L88" s="52">
        <f>K88*AF$1</f>
        <v>0</v>
      </c>
      <c r="O88" s="54">
        <v>100</v>
      </c>
      <c r="P88" s="54">
        <v>5500</v>
      </c>
      <c r="Q88" s="54"/>
      <c r="R88" s="54"/>
      <c r="S88" s="54"/>
      <c r="T88" s="52">
        <f t="shared" si="17"/>
        <v>0</v>
      </c>
      <c r="U88" s="51" t="s">
        <v>1381</v>
      </c>
      <c r="V88" s="51" t="e">
        <f>$AY$1*#REF!</f>
        <v>#REF!</v>
      </c>
      <c r="AG88">
        <v>0</v>
      </c>
      <c r="AH88">
        <v>0</v>
      </c>
      <c r="AY88">
        <v>0</v>
      </c>
    </row>
    <row r="89" spans="1:51" x14ac:dyDescent="0.25">
      <c r="A89" s="7" t="s">
        <v>137</v>
      </c>
      <c r="H89" s="52">
        <f t="shared" si="20"/>
        <v>0</v>
      </c>
      <c r="L89" s="52">
        <f>K89*AF$1</f>
        <v>0</v>
      </c>
      <c r="S89" s="28">
        <v>100</v>
      </c>
      <c r="T89" s="52">
        <f t="shared" si="17"/>
        <v>4850.5043597831136</v>
      </c>
      <c r="V89" s="51">
        <f>$AY$1*H90</f>
        <v>0</v>
      </c>
      <c r="AG89">
        <v>0</v>
      </c>
      <c r="AH89">
        <v>0</v>
      </c>
      <c r="AY89">
        <v>0</v>
      </c>
    </row>
    <row r="90" spans="1:51" x14ac:dyDescent="0.25">
      <c r="A90" s="7" t="s">
        <v>138</v>
      </c>
      <c r="H90" s="52">
        <f t="shared" si="20"/>
        <v>0</v>
      </c>
      <c r="L90" s="52">
        <f>K90*AF$1</f>
        <v>0</v>
      </c>
      <c r="S90" s="28">
        <v>100</v>
      </c>
      <c r="T90" s="52">
        <f t="shared" si="17"/>
        <v>4850.5043597831136</v>
      </c>
      <c r="V90" s="51">
        <f>$AY$1*H92</f>
        <v>0</v>
      </c>
      <c r="AG90">
        <v>0</v>
      </c>
      <c r="AH90">
        <v>0</v>
      </c>
      <c r="AY90">
        <v>0</v>
      </c>
    </row>
    <row r="91" spans="1:51" x14ac:dyDescent="0.25">
      <c r="A91" s="3" t="s">
        <v>139</v>
      </c>
      <c r="B91" s="54"/>
      <c r="C91" s="54"/>
      <c r="D91" s="54"/>
      <c r="E91" s="54"/>
      <c r="F91" s="106">
        <v>200</v>
      </c>
      <c r="G91" s="106">
        <v>120</v>
      </c>
      <c r="H91" s="112">
        <f>AY91</f>
        <v>4513.7192686796143</v>
      </c>
      <c r="I91" s="112"/>
      <c r="J91" s="112"/>
      <c r="K91" s="106">
        <v>50</v>
      </c>
      <c r="L91" s="112">
        <f>K91*AF1</f>
        <v>1500</v>
      </c>
      <c r="M91" s="112"/>
      <c r="N91" s="112"/>
      <c r="O91" s="54"/>
      <c r="P91" s="54"/>
      <c r="Q91" s="54"/>
      <c r="R91" s="54"/>
      <c r="S91" s="54"/>
      <c r="T91" s="52">
        <f t="shared" si="17"/>
        <v>0</v>
      </c>
      <c r="V91" s="51">
        <f>$AY$1*H93</f>
        <v>0</v>
      </c>
      <c r="AG91">
        <v>120</v>
      </c>
      <c r="AH91">
        <v>80</v>
      </c>
      <c r="AY91">
        <v>4513.7192686796143</v>
      </c>
    </row>
    <row r="92" spans="1:51" x14ac:dyDescent="0.25">
      <c r="A92" s="3" t="s">
        <v>140</v>
      </c>
      <c r="B92" s="54"/>
      <c r="C92" s="54"/>
      <c r="D92" s="54"/>
      <c r="E92" s="54"/>
      <c r="F92" s="106"/>
      <c r="G92" s="106"/>
      <c r="H92" s="112"/>
      <c r="I92" s="112"/>
      <c r="J92" s="112"/>
      <c r="K92" s="106"/>
      <c r="L92" s="112"/>
      <c r="M92" s="112"/>
      <c r="N92" s="112"/>
      <c r="O92" s="54"/>
      <c r="P92" s="54"/>
      <c r="Q92" s="54"/>
      <c r="R92" s="54"/>
      <c r="S92" s="54"/>
      <c r="T92" s="52">
        <f t="shared" si="17"/>
        <v>0</v>
      </c>
      <c r="V92" s="51">
        <f>$AY$1*H94</f>
        <v>0</v>
      </c>
      <c r="AG92">
        <v>0</v>
      </c>
      <c r="AH92">
        <v>0</v>
      </c>
      <c r="AY92">
        <v>0</v>
      </c>
    </row>
    <row r="93" spans="1:51" x14ac:dyDescent="0.25">
      <c r="A93" s="3" t="s">
        <v>141</v>
      </c>
      <c r="B93" s="54"/>
      <c r="C93" s="54"/>
      <c r="D93" s="54"/>
      <c r="E93" s="54"/>
      <c r="F93" s="106"/>
      <c r="G93" s="106"/>
      <c r="H93" s="112"/>
      <c r="I93" s="112"/>
      <c r="J93" s="112"/>
      <c r="K93" s="106"/>
      <c r="L93" s="112"/>
      <c r="M93" s="112"/>
      <c r="N93" s="112"/>
      <c r="O93" s="54"/>
      <c r="P93" s="54"/>
      <c r="Q93" s="54"/>
      <c r="R93" s="54"/>
      <c r="S93" s="54"/>
      <c r="T93" s="52">
        <f t="shared" si="17"/>
        <v>0</v>
      </c>
      <c r="V93" s="51">
        <f>$AY$1*H95</f>
        <v>0</v>
      </c>
      <c r="AG93">
        <v>0</v>
      </c>
      <c r="AH93">
        <v>0</v>
      </c>
      <c r="AY93">
        <v>0</v>
      </c>
    </row>
    <row r="94" spans="1:51" x14ac:dyDescent="0.25">
      <c r="A94" s="3" t="s">
        <v>142</v>
      </c>
      <c r="B94" s="54"/>
      <c r="C94" s="54"/>
      <c r="D94" s="54"/>
      <c r="E94" s="54"/>
      <c r="F94" s="106"/>
      <c r="G94" s="106"/>
      <c r="H94" s="112"/>
      <c r="I94" s="112"/>
      <c r="J94" s="112"/>
      <c r="K94" s="106"/>
      <c r="L94" s="112"/>
      <c r="M94" s="112"/>
      <c r="N94" s="112"/>
      <c r="O94" s="54"/>
      <c r="P94" s="54"/>
      <c r="Q94" s="54"/>
      <c r="R94" s="54"/>
      <c r="S94" s="54"/>
      <c r="T94" s="52">
        <f t="shared" si="17"/>
        <v>0</v>
      </c>
      <c r="V94" s="51">
        <f>$AY$1*H96</f>
        <v>0</v>
      </c>
      <c r="AG94">
        <v>0</v>
      </c>
      <c r="AH94">
        <v>0</v>
      </c>
      <c r="AY94">
        <v>0</v>
      </c>
    </row>
    <row r="95" spans="1:51" x14ac:dyDescent="0.25">
      <c r="A95" s="3" t="s">
        <v>143</v>
      </c>
      <c r="F95" s="106"/>
      <c r="G95" s="106"/>
      <c r="H95" s="112"/>
      <c r="I95" s="112"/>
      <c r="J95" s="112"/>
      <c r="K95" s="106"/>
      <c r="L95" s="112"/>
      <c r="M95" s="112"/>
      <c r="N95" s="112"/>
      <c r="T95" s="52">
        <f t="shared" si="17"/>
        <v>0</v>
      </c>
      <c r="V95" s="51" t="e">
        <f>$AY$1*#REF!</f>
        <v>#REF!</v>
      </c>
      <c r="AG95">
        <v>0</v>
      </c>
      <c r="AH95">
        <v>0</v>
      </c>
      <c r="AY95">
        <v>0</v>
      </c>
    </row>
    <row r="96" spans="1:51" x14ac:dyDescent="0.25">
      <c r="A96" s="2" t="s">
        <v>191</v>
      </c>
      <c r="H96" s="52">
        <f t="shared" ref="H96:H102" si="21">G96*$AD$1</f>
        <v>0</v>
      </c>
      <c r="L96" s="52">
        <f>K96*AF$1</f>
        <v>0</v>
      </c>
      <c r="O96" s="54">
        <v>180</v>
      </c>
      <c r="P96" s="10">
        <v>9900</v>
      </c>
      <c r="Q96" s="10"/>
      <c r="R96" s="10"/>
      <c r="T96" s="52">
        <f t="shared" si="17"/>
        <v>0</v>
      </c>
      <c r="U96" s="51" t="s">
        <v>1384</v>
      </c>
      <c r="V96" s="51" t="e">
        <f>$AY$1*#REF!</f>
        <v>#REF!</v>
      </c>
      <c r="AG96">
        <v>0</v>
      </c>
      <c r="AH96">
        <v>0</v>
      </c>
      <c r="AY96">
        <v>0</v>
      </c>
    </row>
    <row r="97" spans="1:51" x14ac:dyDescent="0.25">
      <c r="A97" s="2" t="s">
        <v>196</v>
      </c>
      <c r="H97" s="52">
        <f t="shared" si="21"/>
        <v>0</v>
      </c>
      <c r="L97" s="52">
        <f>K97*AF$1</f>
        <v>0</v>
      </c>
      <c r="O97" s="54">
        <v>320</v>
      </c>
      <c r="P97" s="54">
        <v>17600</v>
      </c>
      <c r="Q97" s="10"/>
      <c r="R97" s="10"/>
      <c r="T97" s="52">
        <f t="shared" si="17"/>
        <v>0</v>
      </c>
      <c r="U97" s="51" t="s">
        <v>1384</v>
      </c>
      <c r="V97" s="51">
        <f>$AY$1*H99</f>
        <v>0</v>
      </c>
      <c r="AG97">
        <v>0</v>
      </c>
      <c r="AH97">
        <v>0</v>
      </c>
      <c r="AY97">
        <v>0</v>
      </c>
    </row>
    <row r="98" spans="1:51" x14ac:dyDescent="0.25">
      <c r="A98" s="4" t="s">
        <v>1388</v>
      </c>
      <c r="O98" s="54">
        <v>250</v>
      </c>
      <c r="P98" s="10">
        <v>13750</v>
      </c>
      <c r="Q98" s="10"/>
      <c r="R98" s="10"/>
      <c r="T98" s="52">
        <f t="shared" si="17"/>
        <v>0</v>
      </c>
      <c r="U98" s="51" t="s">
        <v>1381</v>
      </c>
      <c r="V98" s="51">
        <f>$AY$1*H100</f>
        <v>0</v>
      </c>
      <c r="AY98">
        <v>0</v>
      </c>
    </row>
    <row r="99" spans="1:51" x14ac:dyDescent="0.25">
      <c r="A99" s="4" t="s">
        <v>197</v>
      </c>
      <c r="H99" s="52">
        <f t="shared" si="21"/>
        <v>0</v>
      </c>
      <c r="L99" s="52">
        <f>K99*AF$1</f>
        <v>0</v>
      </c>
      <c r="O99" s="52">
        <v>300</v>
      </c>
      <c r="P99" s="52">
        <v>16500</v>
      </c>
      <c r="S99" s="11">
        <v>150</v>
      </c>
      <c r="T99" s="52">
        <f t="shared" si="17"/>
        <v>7275.7565396746713</v>
      </c>
      <c r="U99" s="51" t="s">
        <v>1381</v>
      </c>
      <c r="V99" s="51" t="e">
        <f>$AY$1*#REF!</f>
        <v>#REF!</v>
      </c>
      <c r="AG99">
        <v>0</v>
      </c>
      <c r="AH99">
        <v>0</v>
      </c>
      <c r="AY99">
        <v>0</v>
      </c>
    </row>
    <row r="100" spans="1:51" x14ac:dyDescent="0.25">
      <c r="A100" s="2" t="s">
        <v>192</v>
      </c>
      <c r="H100" s="52">
        <f t="shared" si="21"/>
        <v>0</v>
      </c>
      <c r="L100" s="52">
        <f>K100*AF$1</f>
        <v>0</v>
      </c>
      <c r="O100" s="54">
        <v>300</v>
      </c>
      <c r="P100" s="10">
        <v>16500</v>
      </c>
      <c r="Q100" s="10"/>
      <c r="R100" s="10"/>
      <c r="T100" s="52">
        <f t="shared" si="17"/>
        <v>0</v>
      </c>
      <c r="U100" s="51" t="s">
        <v>1384</v>
      </c>
      <c r="V100" s="51">
        <f>$AY$1*H101</f>
        <v>0</v>
      </c>
      <c r="AG100">
        <v>0</v>
      </c>
      <c r="AH100">
        <v>0</v>
      </c>
      <c r="AY100">
        <v>0</v>
      </c>
    </row>
    <row r="101" spans="1:51" x14ac:dyDescent="0.25">
      <c r="A101" s="4" t="s">
        <v>1389</v>
      </c>
      <c r="O101" s="52">
        <v>150</v>
      </c>
      <c r="P101" s="52">
        <v>8250</v>
      </c>
      <c r="T101" s="52">
        <f t="shared" si="17"/>
        <v>0</v>
      </c>
      <c r="U101" s="51" t="s">
        <v>1381</v>
      </c>
      <c r="V101" s="51" t="e">
        <f>$AY$1*#REF!</f>
        <v>#REF!</v>
      </c>
      <c r="AY101">
        <v>0</v>
      </c>
    </row>
    <row r="102" spans="1:51" x14ac:dyDescent="0.25">
      <c r="A102" s="2" t="s">
        <v>193</v>
      </c>
      <c r="H102" s="52">
        <f t="shared" si="21"/>
        <v>0</v>
      </c>
      <c r="L102" s="52">
        <f>K102*AF$1</f>
        <v>0</v>
      </c>
      <c r="O102" s="54">
        <v>150</v>
      </c>
      <c r="P102" s="10">
        <v>8250</v>
      </c>
      <c r="Q102" s="10"/>
      <c r="R102" s="10"/>
      <c r="T102" s="52">
        <f t="shared" si="17"/>
        <v>0</v>
      </c>
      <c r="U102" s="51" t="s">
        <v>1384</v>
      </c>
      <c r="V102" s="51">
        <f>$AY$1*H103</f>
        <v>9827.6875402515689</v>
      </c>
      <c r="AG102">
        <v>0</v>
      </c>
      <c r="AH102">
        <v>0</v>
      </c>
      <c r="AY102">
        <v>0</v>
      </c>
    </row>
    <row r="103" spans="1:51" x14ac:dyDescent="0.25">
      <c r="A103" s="3" t="s">
        <v>144</v>
      </c>
      <c r="B103" s="54"/>
      <c r="C103" s="54"/>
      <c r="D103" s="54"/>
      <c r="E103" s="54"/>
      <c r="F103" s="106">
        <v>450</v>
      </c>
      <c r="G103" s="106">
        <v>270</v>
      </c>
      <c r="H103" s="112">
        <f>AY103</f>
        <v>10155.868354529133</v>
      </c>
      <c r="I103" s="112"/>
      <c r="J103" s="112"/>
      <c r="K103" s="115">
        <v>100</v>
      </c>
      <c r="L103" s="112">
        <f>K103*AF1</f>
        <v>3000</v>
      </c>
      <c r="M103" s="112"/>
      <c r="N103" s="112"/>
      <c r="O103" s="54"/>
      <c r="P103" s="54"/>
      <c r="Q103" s="54"/>
      <c r="R103" s="54"/>
      <c r="S103" s="54"/>
      <c r="T103" s="52">
        <f t="shared" si="17"/>
        <v>0</v>
      </c>
      <c r="V103" s="51">
        <f>$AY$1*H105</f>
        <v>0</v>
      </c>
      <c r="AG103">
        <v>270</v>
      </c>
      <c r="AH103">
        <v>180</v>
      </c>
      <c r="AY103">
        <v>10155.868354529133</v>
      </c>
    </row>
    <row r="104" spans="1:51" x14ac:dyDescent="0.25">
      <c r="A104" s="3" t="s">
        <v>145</v>
      </c>
      <c r="B104" s="54"/>
      <c r="C104" s="54"/>
      <c r="D104" s="54"/>
      <c r="E104" s="54"/>
      <c r="F104" s="106"/>
      <c r="G104" s="106"/>
      <c r="H104" s="112"/>
      <c r="I104" s="112"/>
      <c r="J104" s="112"/>
      <c r="K104" s="115"/>
      <c r="L104" s="112"/>
      <c r="M104" s="112"/>
      <c r="N104" s="112"/>
      <c r="O104" s="54"/>
      <c r="P104" s="54"/>
      <c r="Q104" s="54"/>
      <c r="R104" s="54"/>
      <c r="S104" s="70">
        <v>100</v>
      </c>
      <c r="T104" s="52">
        <f t="shared" si="17"/>
        <v>4850.5043597831136</v>
      </c>
      <c r="V104" s="51">
        <f>$AY$1*H106</f>
        <v>0</v>
      </c>
      <c r="AG104">
        <v>0</v>
      </c>
      <c r="AH104">
        <v>0</v>
      </c>
      <c r="AY104">
        <v>0</v>
      </c>
    </row>
    <row r="105" spans="1:51" x14ac:dyDescent="0.25">
      <c r="A105" s="3" t="s">
        <v>148</v>
      </c>
      <c r="B105" s="54"/>
      <c r="C105" s="115">
        <v>121313</v>
      </c>
      <c r="D105" s="54"/>
      <c r="E105" s="54"/>
      <c r="F105" s="106"/>
      <c r="G105" s="106"/>
      <c r="H105" s="112"/>
      <c r="I105" s="112"/>
      <c r="J105" s="112"/>
      <c r="K105" s="115"/>
      <c r="L105" s="112"/>
      <c r="M105" s="112"/>
      <c r="N105" s="112"/>
      <c r="O105" s="112" t="s">
        <v>1340</v>
      </c>
      <c r="P105" s="112"/>
      <c r="Q105" s="112"/>
      <c r="R105" s="112"/>
      <c r="S105" s="112"/>
      <c r="T105" s="112"/>
      <c r="V105" s="51">
        <f>$AY$1*H107</f>
        <v>0</v>
      </c>
      <c r="AG105">
        <v>0</v>
      </c>
      <c r="AH105">
        <v>0</v>
      </c>
      <c r="AY105">
        <v>0</v>
      </c>
    </row>
    <row r="106" spans="1:51" x14ac:dyDescent="0.25">
      <c r="A106" s="3" t="s">
        <v>146</v>
      </c>
      <c r="B106" s="54"/>
      <c r="C106" s="115"/>
      <c r="D106" s="54"/>
      <c r="E106" s="54"/>
      <c r="F106" s="106"/>
      <c r="G106" s="106"/>
      <c r="H106" s="112"/>
      <c r="I106" s="112"/>
      <c r="J106" s="112"/>
      <c r="K106" s="115"/>
      <c r="L106" s="112"/>
      <c r="M106" s="112"/>
      <c r="N106" s="112"/>
      <c r="O106" s="112" t="s">
        <v>1333</v>
      </c>
      <c r="P106" s="112"/>
      <c r="Q106" s="112"/>
      <c r="R106" s="112"/>
      <c r="S106" s="112"/>
      <c r="T106" s="112"/>
      <c r="V106" s="51" t="e">
        <f>$AY$1*#REF!</f>
        <v>#REF!</v>
      </c>
      <c r="AG106">
        <v>0</v>
      </c>
      <c r="AH106">
        <v>0</v>
      </c>
      <c r="AY106">
        <v>0</v>
      </c>
    </row>
    <row r="107" spans="1:51" x14ac:dyDescent="0.25">
      <c r="A107" s="3" t="s">
        <v>149</v>
      </c>
      <c r="C107" s="115"/>
      <c r="D107" s="54"/>
      <c r="E107" s="54"/>
      <c r="F107" s="106"/>
      <c r="G107" s="106"/>
      <c r="H107" s="112"/>
      <c r="I107" s="112"/>
      <c r="J107" s="112"/>
      <c r="K107" s="115"/>
      <c r="L107" s="112"/>
      <c r="M107" s="112"/>
      <c r="N107" s="112"/>
      <c r="Q107" s="52">
        <v>150</v>
      </c>
      <c r="R107" s="52">
        <f>Q107*56</f>
        <v>8400</v>
      </c>
      <c r="S107" s="28">
        <v>250</v>
      </c>
      <c r="T107" s="52">
        <f t="shared" ref="T107:T124" si="22">S107*$V$3</f>
        <v>12126.260899457786</v>
      </c>
      <c r="V107" s="51" t="e">
        <f>$AY$1*#REF!</f>
        <v>#REF!</v>
      </c>
      <c r="AG107">
        <v>0</v>
      </c>
      <c r="AH107">
        <v>0</v>
      </c>
      <c r="AY107">
        <v>0</v>
      </c>
    </row>
    <row r="108" spans="1:51" x14ac:dyDescent="0.25">
      <c r="A108" s="7" t="s">
        <v>147</v>
      </c>
      <c r="H108" s="52">
        <f t="shared" ref="H108:H110" si="23">G108*$AD$1</f>
        <v>0</v>
      </c>
      <c r="L108" s="52">
        <f>K108*AF$1</f>
        <v>0</v>
      </c>
      <c r="O108" s="52">
        <v>450</v>
      </c>
      <c r="P108" s="52">
        <v>24750</v>
      </c>
      <c r="S108" s="28">
        <v>120</v>
      </c>
      <c r="T108" s="52">
        <f t="shared" si="22"/>
        <v>5820.6052317397371</v>
      </c>
      <c r="U108" s="51" t="s">
        <v>1381</v>
      </c>
      <c r="V108" s="51" t="e">
        <f>$AY$1*#REF!</f>
        <v>#REF!</v>
      </c>
      <c r="AG108">
        <v>0</v>
      </c>
      <c r="AH108">
        <v>0</v>
      </c>
      <c r="AY108">
        <v>0</v>
      </c>
    </row>
    <row r="109" spans="1:51" x14ac:dyDescent="0.25">
      <c r="A109" s="3" t="s">
        <v>1390</v>
      </c>
      <c r="B109" s="54"/>
      <c r="C109" s="54"/>
      <c r="D109" s="54"/>
      <c r="E109" s="54"/>
      <c r="F109" s="53"/>
      <c r="G109" s="53"/>
      <c r="H109" s="53"/>
      <c r="I109" s="53"/>
      <c r="K109" s="54"/>
      <c r="O109" s="54">
        <v>480</v>
      </c>
      <c r="P109" s="54">
        <v>26400</v>
      </c>
      <c r="Q109" s="54"/>
      <c r="R109" s="54"/>
      <c r="S109" s="54"/>
      <c r="T109" s="52">
        <f t="shared" si="22"/>
        <v>0</v>
      </c>
      <c r="U109" s="51" t="s">
        <v>1381</v>
      </c>
      <c r="V109" s="51" t="e">
        <f>$AY$1*#REF!</f>
        <v>#REF!</v>
      </c>
      <c r="AY109">
        <v>0</v>
      </c>
    </row>
    <row r="110" spans="1:51" x14ac:dyDescent="0.25">
      <c r="A110" s="3" t="s">
        <v>150</v>
      </c>
      <c r="H110" s="52">
        <f t="shared" si="23"/>
        <v>0</v>
      </c>
      <c r="K110" s="53">
        <v>10</v>
      </c>
      <c r="L110" s="52">
        <f t="shared" ref="L110:L124" si="24">K110*AF$1</f>
        <v>300</v>
      </c>
      <c r="O110" s="52">
        <v>480</v>
      </c>
      <c r="P110" s="52">
        <v>26400</v>
      </c>
      <c r="S110" s="28">
        <v>100</v>
      </c>
      <c r="T110" s="52">
        <f t="shared" si="22"/>
        <v>4850.5043597831136</v>
      </c>
      <c r="U110" s="51" t="s">
        <v>1381</v>
      </c>
      <c r="V110" s="51" t="e">
        <f>$AY$1*#REF!</f>
        <v>#REF!</v>
      </c>
      <c r="AG110">
        <v>0</v>
      </c>
      <c r="AH110">
        <v>0</v>
      </c>
      <c r="AY110">
        <v>0</v>
      </c>
    </row>
    <row r="111" spans="1:51" x14ac:dyDescent="0.25">
      <c r="A111" s="3" t="s">
        <v>151</v>
      </c>
      <c r="B111" s="54"/>
      <c r="C111" s="54"/>
      <c r="D111" s="54"/>
      <c r="E111" s="54"/>
      <c r="F111" s="53">
        <v>100</v>
      </c>
      <c r="G111" s="53">
        <v>60</v>
      </c>
      <c r="H111" s="52">
        <f>AY111</f>
        <v>2256.8596343398071</v>
      </c>
      <c r="K111" s="53">
        <v>5</v>
      </c>
      <c r="L111" s="52">
        <f t="shared" si="24"/>
        <v>150</v>
      </c>
      <c r="O111" s="54"/>
      <c r="P111" s="54"/>
      <c r="Q111" s="10"/>
      <c r="R111" s="10"/>
      <c r="S111" s="54"/>
      <c r="T111" s="52">
        <f t="shared" si="22"/>
        <v>0</v>
      </c>
      <c r="U111" s="51" t="s">
        <v>1385</v>
      </c>
      <c r="V111" s="51">
        <f>$AY$1*H113</f>
        <v>2183.9305645003487</v>
      </c>
      <c r="AG111">
        <v>60</v>
      </c>
      <c r="AH111">
        <v>40</v>
      </c>
      <c r="AY111">
        <v>2256.8596343398071</v>
      </c>
    </row>
    <row r="112" spans="1:51" x14ac:dyDescent="0.25">
      <c r="A112" s="3" t="s">
        <v>152</v>
      </c>
      <c r="H112" s="52">
        <f t="shared" ref="H112:H120" si="25">AY112</f>
        <v>0</v>
      </c>
      <c r="K112" s="53">
        <v>15</v>
      </c>
      <c r="L112" s="52">
        <f t="shared" si="24"/>
        <v>450</v>
      </c>
      <c r="O112" s="54"/>
      <c r="P112" s="54"/>
      <c r="Q112" s="10"/>
      <c r="R112" s="10"/>
      <c r="T112" s="52">
        <f t="shared" si="22"/>
        <v>0</v>
      </c>
      <c r="U112" s="51" t="s">
        <v>1385</v>
      </c>
      <c r="V112" s="51">
        <f>$AY$1*H114</f>
        <v>218.39305645003483</v>
      </c>
      <c r="AG112">
        <v>0</v>
      </c>
      <c r="AH112">
        <v>0</v>
      </c>
      <c r="AY112">
        <v>0</v>
      </c>
    </row>
    <row r="113" spans="1:51" x14ac:dyDescent="0.25">
      <c r="A113" s="3" t="s">
        <v>153</v>
      </c>
      <c r="F113" s="53">
        <v>100</v>
      </c>
      <c r="G113" s="53">
        <v>60</v>
      </c>
      <c r="H113" s="52">
        <f t="shared" si="25"/>
        <v>2256.8596343398071</v>
      </c>
      <c r="L113" s="52">
        <f t="shared" si="24"/>
        <v>0</v>
      </c>
      <c r="T113" s="52">
        <f t="shared" si="22"/>
        <v>0</v>
      </c>
      <c r="V113" s="51" t="e">
        <f>$AY$1*#REF!</f>
        <v>#REF!</v>
      </c>
      <c r="AG113">
        <v>60</v>
      </c>
      <c r="AH113">
        <v>40</v>
      </c>
      <c r="AY113">
        <v>2256.8596343398071</v>
      </c>
    </row>
    <row r="114" spans="1:51" x14ac:dyDescent="0.25">
      <c r="A114" s="3" t="s">
        <v>154</v>
      </c>
      <c r="F114" s="53">
        <v>10</v>
      </c>
      <c r="G114" s="53">
        <v>6</v>
      </c>
      <c r="H114" s="52">
        <f t="shared" si="25"/>
        <v>225.6859634339807</v>
      </c>
      <c r="K114" s="53">
        <v>10</v>
      </c>
      <c r="L114" s="52">
        <f t="shared" si="24"/>
        <v>300</v>
      </c>
      <c r="T114" s="52">
        <f t="shared" si="22"/>
        <v>0</v>
      </c>
      <c r="V114" s="51">
        <f>$AY$1*H115</f>
        <v>0</v>
      </c>
      <c r="AG114">
        <v>6</v>
      </c>
      <c r="AH114">
        <v>4</v>
      </c>
      <c r="AY114">
        <v>225.6859634339807</v>
      </c>
    </row>
    <row r="115" spans="1:51" x14ac:dyDescent="0.25">
      <c r="A115" s="2" t="s">
        <v>194</v>
      </c>
      <c r="H115" s="52">
        <f t="shared" si="25"/>
        <v>0</v>
      </c>
      <c r="L115" s="52">
        <f t="shared" si="24"/>
        <v>0</v>
      </c>
      <c r="O115" s="54">
        <v>1020</v>
      </c>
      <c r="P115" s="10">
        <v>56250</v>
      </c>
      <c r="Q115" s="10"/>
      <c r="R115" s="10"/>
      <c r="T115" s="52">
        <f t="shared" si="22"/>
        <v>0</v>
      </c>
      <c r="U115" s="51" t="s">
        <v>1384</v>
      </c>
      <c r="V115" s="51" t="e">
        <f>$AY$1*#REF!</f>
        <v>#REF!</v>
      </c>
      <c r="AG115">
        <v>0</v>
      </c>
      <c r="AH115">
        <v>0</v>
      </c>
      <c r="AY115">
        <v>0</v>
      </c>
    </row>
    <row r="116" spans="1:51" x14ac:dyDescent="0.25">
      <c r="A116" s="3" t="s">
        <v>155</v>
      </c>
      <c r="F116" s="53">
        <v>100</v>
      </c>
      <c r="G116" s="53">
        <v>60</v>
      </c>
      <c r="H116" s="52">
        <f t="shared" si="25"/>
        <v>2256.8596343398071</v>
      </c>
      <c r="K116" s="53">
        <v>10</v>
      </c>
      <c r="L116" s="52">
        <f t="shared" si="24"/>
        <v>300</v>
      </c>
      <c r="T116" s="52">
        <f t="shared" si="22"/>
        <v>0</v>
      </c>
      <c r="V116" s="51" t="e">
        <f>$AY$1*#REF!</f>
        <v>#REF!</v>
      </c>
      <c r="AG116">
        <v>60</v>
      </c>
      <c r="AH116">
        <v>40</v>
      </c>
      <c r="AY116">
        <v>2256.8596343398071</v>
      </c>
    </row>
    <row r="117" spans="1:51" x14ac:dyDescent="0.25">
      <c r="A117" s="2" t="s">
        <v>195</v>
      </c>
      <c r="H117" s="52">
        <f t="shared" si="25"/>
        <v>0</v>
      </c>
      <c r="L117" s="52">
        <f t="shared" si="24"/>
        <v>0</v>
      </c>
      <c r="O117" s="54">
        <v>480</v>
      </c>
      <c r="P117" s="10">
        <v>26400</v>
      </c>
      <c r="Q117" s="10"/>
      <c r="R117" s="10"/>
      <c r="T117" s="52">
        <f t="shared" si="22"/>
        <v>0</v>
      </c>
      <c r="U117" s="51" t="s">
        <v>1384</v>
      </c>
      <c r="V117" s="51">
        <f>$AY$1*H118</f>
        <v>0</v>
      </c>
      <c r="AG117">
        <v>0</v>
      </c>
      <c r="AH117">
        <v>0</v>
      </c>
      <c r="AY117">
        <v>0</v>
      </c>
    </row>
    <row r="118" spans="1:51" x14ac:dyDescent="0.25">
      <c r="A118" s="7" t="s">
        <v>156</v>
      </c>
      <c r="H118" s="52">
        <f t="shared" si="25"/>
        <v>0</v>
      </c>
      <c r="L118" s="52">
        <f t="shared" si="24"/>
        <v>0</v>
      </c>
      <c r="O118" s="54">
        <v>800</v>
      </c>
      <c r="P118" s="10">
        <v>44000</v>
      </c>
      <c r="Q118" s="10"/>
      <c r="R118" s="10"/>
      <c r="S118" s="28">
        <v>150</v>
      </c>
      <c r="T118" s="52">
        <f t="shared" si="22"/>
        <v>7275.7565396746713</v>
      </c>
      <c r="U118" s="51" t="s">
        <v>1384</v>
      </c>
      <c r="V118" s="51">
        <f>$AY$1*H119</f>
        <v>0</v>
      </c>
      <c r="AG118">
        <v>0</v>
      </c>
      <c r="AH118">
        <v>0</v>
      </c>
      <c r="AY118">
        <v>0</v>
      </c>
    </row>
    <row r="119" spans="1:51" x14ac:dyDescent="0.25">
      <c r="A119" s="7" t="s">
        <v>157</v>
      </c>
      <c r="H119" s="52">
        <f t="shared" si="25"/>
        <v>0</v>
      </c>
      <c r="L119" s="52">
        <f t="shared" si="24"/>
        <v>0</v>
      </c>
      <c r="O119" s="54"/>
      <c r="P119" s="54"/>
      <c r="Q119" s="10"/>
      <c r="R119" s="10"/>
      <c r="S119" s="28">
        <v>100</v>
      </c>
      <c r="T119" s="52">
        <f t="shared" si="22"/>
        <v>4850.5043597831136</v>
      </c>
      <c r="U119" s="51" t="s">
        <v>1385</v>
      </c>
      <c r="V119" s="51">
        <f>$AY$1*H121</f>
        <v>4367.8611290006975</v>
      </c>
      <c r="AG119">
        <v>0</v>
      </c>
      <c r="AH119">
        <v>0</v>
      </c>
      <c r="AY119">
        <v>0</v>
      </c>
    </row>
    <row r="120" spans="1:51" x14ac:dyDescent="0.25">
      <c r="A120" s="3" t="s">
        <v>158</v>
      </c>
      <c r="F120" s="53">
        <v>10</v>
      </c>
      <c r="G120" s="53">
        <v>6</v>
      </c>
      <c r="H120" s="52">
        <f t="shared" si="25"/>
        <v>225.6859634339807</v>
      </c>
      <c r="K120" s="53">
        <v>20</v>
      </c>
      <c r="L120" s="52">
        <f t="shared" si="24"/>
        <v>600</v>
      </c>
      <c r="T120" s="52">
        <f t="shared" si="22"/>
        <v>0</v>
      </c>
      <c r="V120" s="51">
        <f>$AY$1*H122</f>
        <v>0</v>
      </c>
      <c r="AG120">
        <v>6</v>
      </c>
      <c r="AH120">
        <v>4</v>
      </c>
      <c r="AY120">
        <v>225.6859634339807</v>
      </c>
    </row>
    <row r="121" spans="1:51" x14ac:dyDescent="0.25">
      <c r="A121" s="3" t="s">
        <v>159</v>
      </c>
      <c r="F121" s="106">
        <v>200</v>
      </c>
      <c r="G121" s="106">
        <v>120</v>
      </c>
      <c r="H121" s="112">
        <f>AY121</f>
        <v>4513.7192686796143</v>
      </c>
      <c r="I121" s="112"/>
      <c r="J121" s="112"/>
      <c r="L121" s="52">
        <f t="shared" si="24"/>
        <v>0</v>
      </c>
      <c r="O121" s="54">
        <v>600</v>
      </c>
      <c r="P121" s="10">
        <v>33000</v>
      </c>
      <c r="Q121" s="10"/>
      <c r="R121" s="10"/>
      <c r="T121" s="52">
        <f t="shared" si="22"/>
        <v>0</v>
      </c>
      <c r="U121" s="51" t="s">
        <v>1384</v>
      </c>
      <c r="V121" s="51" t="e">
        <f>$AY$1*#REF!</f>
        <v>#REF!</v>
      </c>
      <c r="AG121">
        <v>120</v>
      </c>
      <c r="AH121">
        <v>80</v>
      </c>
      <c r="AY121">
        <v>4513.7192686796143</v>
      </c>
    </row>
    <row r="122" spans="1:51" x14ac:dyDescent="0.25">
      <c r="A122" s="3" t="s">
        <v>160</v>
      </c>
      <c r="F122" s="106"/>
      <c r="G122" s="106"/>
      <c r="H122" s="112"/>
      <c r="I122" s="112"/>
      <c r="J122" s="112"/>
      <c r="L122" s="52">
        <f t="shared" si="24"/>
        <v>0</v>
      </c>
      <c r="T122" s="52">
        <f t="shared" si="22"/>
        <v>0</v>
      </c>
      <c r="V122" s="51">
        <f>$AY$1*H123</f>
        <v>0</v>
      </c>
      <c r="AG122">
        <v>0</v>
      </c>
      <c r="AH122">
        <v>0</v>
      </c>
      <c r="AY122">
        <v>0</v>
      </c>
    </row>
    <row r="123" spans="1:51" x14ac:dyDescent="0.25">
      <c r="A123" s="7" t="s">
        <v>161</v>
      </c>
      <c r="H123" s="52">
        <f t="shared" ref="H123:H124" si="26">G123*$AD$1</f>
        <v>0</v>
      </c>
      <c r="L123" s="52">
        <f t="shared" si="24"/>
        <v>0</v>
      </c>
      <c r="S123" s="28">
        <v>50</v>
      </c>
      <c r="T123" s="52">
        <f t="shared" si="22"/>
        <v>2425.2521798915568</v>
      </c>
      <c r="V123" s="51" t="e">
        <f>$AY$1*#REF!</f>
        <v>#REF!</v>
      </c>
      <c r="AG123">
        <v>0</v>
      </c>
      <c r="AH123">
        <v>0</v>
      </c>
      <c r="AY123">
        <v>0</v>
      </c>
    </row>
    <row r="124" spans="1:51" x14ac:dyDescent="0.25">
      <c r="A124" s="7" t="s">
        <v>162</v>
      </c>
      <c r="H124" s="52">
        <f t="shared" si="26"/>
        <v>0</v>
      </c>
      <c r="L124" s="52">
        <f t="shared" si="24"/>
        <v>0</v>
      </c>
      <c r="S124" s="28">
        <v>50</v>
      </c>
      <c r="T124" s="52">
        <f t="shared" si="22"/>
        <v>2425.2521798915568</v>
      </c>
      <c r="V124" s="51" t="e">
        <f>$AY$1*#REF!</f>
        <v>#REF!</v>
      </c>
      <c r="AG124">
        <v>0</v>
      </c>
      <c r="AH124">
        <v>0</v>
      </c>
      <c r="AY124">
        <v>0</v>
      </c>
    </row>
    <row r="125" spans="1:51" x14ac:dyDescent="0.25">
      <c r="A125" s="3" t="s">
        <v>163</v>
      </c>
      <c r="C125" s="112">
        <v>121313</v>
      </c>
      <c r="F125" s="106">
        <v>300</v>
      </c>
      <c r="G125" s="106">
        <v>180</v>
      </c>
      <c r="H125" s="112">
        <f>AY125</f>
        <v>6770.5789030194219</v>
      </c>
      <c r="I125" s="112"/>
      <c r="J125" s="112"/>
      <c r="K125" s="106">
        <v>165</v>
      </c>
      <c r="L125" s="112">
        <f>K125*AF1</f>
        <v>4950</v>
      </c>
      <c r="M125" s="112">
        <f>L125*AG1</f>
        <v>0</v>
      </c>
      <c r="N125" s="112">
        <f>M125*AH1</f>
        <v>0</v>
      </c>
      <c r="O125" s="112" t="s">
        <v>1347</v>
      </c>
      <c r="P125" s="112"/>
      <c r="Q125" s="112"/>
      <c r="R125" s="112"/>
      <c r="S125" s="112"/>
      <c r="T125" s="112"/>
      <c r="V125" s="51">
        <f t="shared" ref="V125:V134" si="27">$AY$1*H127</f>
        <v>0</v>
      </c>
      <c r="AG125">
        <v>180</v>
      </c>
      <c r="AH125">
        <v>120</v>
      </c>
      <c r="AY125">
        <v>6770.5789030194219</v>
      </c>
    </row>
    <row r="126" spans="1:51" x14ac:dyDescent="0.25">
      <c r="A126" s="3" t="s">
        <v>164</v>
      </c>
      <c r="C126" s="112"/>
      <c r="F126" s="106"/>
      <c r="G126" s="106"/>
      <c r="H126" s="112"/>
      <c r="I126" s="112"/>
      <c r="J126" s="112"/>
      <c r="K126" s="106"/>
      <c r="L126" s="112"/>
      <c r="M126" s="112"/>
      <c r="N126" s="112"/>
      <c r="Q126" s="52">
        <v>140</v>
      </c>
      <c r="R126" s="52">
        <f>Q126*56</f>
        <v>7840</v>
      </c>
      <c r="S126" s="112" t="s">
        <v>1346</v>
      </c>
      <c r="T126" s="112"/>
      <c r="V126" s="51">
        <f t="shared" si="27"/>
        <v>0</v>
      </c>
      <c r="AG126">
        <v>0</v>
      </c>
      <c r="AH126">
        <v>0</v>
      </c>
      <c r="AY126">
        <v>0</v>
      </c>
    </row>
    <row r="127" spans="1:51" x14ac:dyDescent="0.25">
      <c r="A127" s="3" t="s">
        <v>165</v>
      </c>
      <c r="C127" s="112"/>
      <c r="F127" s="106"/>
      <c r="G127" s="106"/>
      <c r="H127" s="112"/>
      <c r="I127" s="112"/>
      <c r="J127" s="112"/>
      <c r="K127" s="106"/>
      <c r="L127" s="112"/>
      <c r="M127" s="112"/>
      <c r="N127" s="112"/>
      <c r="O127" s="112" t="s">
        <v>1332</v>
      </c>
      <c r="P127" s="112"/>
      <c r="Q127" s="112"/>
      <c r="R127" s="112"/>
      <c r="S127" s="112" t="s">
        <v>1346</v>
      </c>
      <c r="T127" s="112"/>
      <c r="V127" s="51">
        <f t="shared" si="27"/>
        <v>2183.9305645003487</v>
      </c>
      <c r="AG127">
        <v>0</v>
      </c>
      <c r="AH127">
        <v>0</v>
      </c>
      <c r="AY127">
        <v>0</v>
      </c>
    </row>
    <row r="128" spans="1:51" x14ac:dyDescent="0.25">
      <c r="A128" s="3" t="s">
        <v>1391</v>
      </c>
      <c r="F128" s="53"/>
      <c r="G128" s="53"/>
      <c r="K128" s="53"/>
      <c r="O128" s="52">
        <v>450</v>
      </c>
      <c r="P128" s="52">
        <v>24750</v>
      </c>
      <c r="T128" s="52">
        <f t="shared" ref="T128:T137" si="28">S128*$V$3</f>
        <v>0</v>
      </c>
      <c r="U128" s="51" t="s">
        <v>1381</v>
      </c>
      <c r="V128" s="51">
        <f t="shared" si="27"/>
        <v>0</v>
      </c>
      <c r="AY128">
        <v>0</v>
      </c>
    </row>
    <row r="129" spans="1:51" x14ac:dyDescent="0.25">
      <c r="A129" s="2" t="s">
        <v>423</v>
      </c>
      <c r="F129" s="53">
        <v>100</v>
      </c>
      <c r="G129" s="53">
        <v>60</v>
      </c>
      <c r="H129" s="52">
        <f>AY129</f>
        <v>2256.8596343398071</v>
      </c>
      <c r="K129" s="53">
        <v>10</v>
      </c>
      <c r="L129" s="52">
        <f t="shared" ref="L129:L139" si="29">K129*AF$1</f>
        <v>300</v>
      </c>
      <c r="O129" s="54"/>
      <c r="P129" s="54"/>
      <c r="Q129" s="10"/>
      <c r="R129" s="10"/>
      <c r="T129" s="52">
        <f t="shared" si="28"/>
        <v>0</v>
      </c>
      <c r="U129" s="51" t="s">
        <v>1385</v>
      </c>
      <c r="V129" s="51">
        <f t="shared" si="27"/>
        <v>0</v>
      </c>
      <c r="AG129">
        <v>60</v>
      </c>
      <c r="AH129">
        <v>40</v>
      </c>
      <c r="AY129">
        <v>2256.8596343398071</v>
      </c>
    </row>
    <row r="130" spans="1:51" x14ac:dyDescent="0.25">
      <c r="A130" s="7" t="s">
        <v>166</v>
      </c>
      <c r="H130" s="52">
        <f t="shared" ref="H130:H148" si="30">AY130</f>
        <v>0</v>
      </c>
      <c r="L130" s="52">
        <f t="shared" si="29"/>
        <v>0</v>
      </c>
      <c r="O130" s="52">
        <v>680</v>
      </c>
      <c r="P130" s="52">
        <v>37400</v>
      </c>
      <c r="S130" s="28">
        <v>150</v>
      </c>
      <c r="T130" s="52">
        <f t="shared" si="28"/>
        <v>7275.7565396746713</v>
      </c>
      <c r="U130" s="51" t="s">
        <v>1381</v>
      </c>
      <c r="V130" s="51">
        <f t="shared" si="27"/>
        <v>2183.9305645003487</v>
      </c>
      <c r="AG130">
        <v>0</v>
      </c>
      <c r="AH130">
        <v>0</v>
      </c>
      <c r="AY130">
        <v>0</v>
      </c>
    </row>
    <row r="131" spans="1:51" x14ac:dyDescent="0.25">
      <c r="A131" s="3" t="s">
        <v>167</v>
      </c>
      <c r="F131" s="53">
        <v>100</v>
      </c>
      <c r="H131" s="52">
        <f t="shared" si="30"/>
        <v>0</v>
      </c>
      <c r="I131" s="53">
        <v>100</v>
      </c>
      <c r="J131" s="52">
        <f>I131*$AD$1</f>
        <v>3887.0401009274665</v>
      </c>
      <c r="L131" s="52">
        <f t="shared" si="29"/>
        <v>0</v>
      </c>
      <c r="S131" s="28">
        <v>100</v>
      </c>
      <c r="T131" s="52">
        <f t="shared" si="28"/>
        <v>4850.5043597831136</v>
      </c>
      <c r="V131" s="51">
        <f t="shared" si="27"/>
        <v>2183.9305645003487</v>
      </c>
      <c r="AG131">
        <v>0</v>
      </c>
      <c r="AH131">
        <v>0</v>
      </c>
      <c r="AY131">
        <v>0</v>
      </c>
    </row>
    <row r="132" spans="1:51" x14ac:dyDescent="0.25">
      <c r="A132" s="3" t="s">
        <v>168</v>
      </c>
      <c r="F132" s="53">
        <v>100</v>
      </c>
      <c r="G132" s="53">
        <v>60</v>
      </c>
      <c r="H132" s="52">
        <f t="shared" si="30"/>
        <v>2256.8596343398071</v>
      </c>
      <c r="K132" s="53">
        <v>10</v>
      </c>
      <c r="L132" s="52">
        <f t="shared" si="29"/>
        <v>300</v>
      </c>
      <c r="S132" s="28">
        <v>150</v>
      </c>
      <c r="T132" s="52">
        <f t="shared" si="28"/>
        <v>7275.7565396746713</v>
      </c>
      <c r="V132" s="51">
        <f t="shared" si="27"/>
        <v>2183.9305645003487</v>
      </c>
      <c r="AG132">
        <v>60</v>
      </c>
      <c r="AH132">
        <v>40</v>
      </c>
      <c r="AY132">
        <v>2256.8596343398071</v>
      </c>
    </row>
    <row r="133" spans="1:51" x14ac:dyDescent="0.25">
      <c r="A133" s="3" t="s">
        <v>169</v>
      </c>
      <c r="F133" s="53">
        <v>100</v>
      </c>
      <c r="G133" s="53">
        <v>60</v>
      </c>
      <c r="H133" s="52">
        <f t="shared" si="30"/>
        <v>2256.8596343398071</v>
      </c>
      <c r="L133" s="52">
        <f t="shared" si="29"/>
        <v>0</v>
      </c>
      <c r="O133" s="54"/>
      <c r="P133" s="54"/>
      <c r="Q133" s="10"/>
      <c r="R133" s="10"/>
      <c r="S133" s="28">
        <v>150</v>
      </c>
      <c r="T133" s="52">
        <f t="shared" si="28"/>
        <v>7275.7565396746713</v>
      </c>
      <c r="U133" s="51" t="s">
        <v>1385</v>
      </c>
      <c r="V133" s="51">
        <f t="shared" si="27"/>
        <v>2183.9305645003487</v>
      </c>
      <c r="AG133">
        <v>60</v>
      </c>
      <c r="AH133">
        <v>40</v>
      </c>
      <c r="AY133">
        <v>2256.8596343398071</v>
      </c>
    </row>
    <row r="134" spans="1:51" x14ac:dyDescent="0.25">
      <c r="A134" s="3" t="s">
        <v>170</v>
      </c>
      <c r="F134" s="53">
        <v>100</v>
      </c>
      <c r="G134" s="53">
        <v>60</v>
      </c>
      <c r="H134" s="52">
        <f t="shared" si="30"/>
        <v>2256.8596343398071</v>
      </c>
      <c r="L134" s="52">
        <f t="shared" si="29"/>
        <v>0</v>
      </c>
      <c r="S134" s="28">
        <v>100</v>
      </c>
      <c r="T134" s="52">
        <f t="shared" si="28"/>
        <v>4850.5043597831136</v>
      </c>
      <c r="V134" s="51">
        <f t="shared" si="27"/>
        <v>2183.9305645003487</v>
      </c>
      <c r="AG134">
        <v>60</v>
      </c>
      <c r="AH134">
        <v>40</v>
      </c>
      <c r="AY134">
        <v>2256.8596343398071</v>
      </c>
    </row>
    <row r="135" spans="1:51" x14ac:dyDescent="0.25">
      <c r="A135" s="3" t="s">
        <v>171</v>
      </c>
      <c r="F135" s="53">
        <v>100</v>
      </c>
      <c r="G135" s="53">
        <v>60</v>
      </c>
      <c r="H135" s="52">
        <f t="shared" si="30"/>
        <v>2256.8596343398071</v>
      </c>
      <c r="L135" s="52">
        <f t="shared" si="29"/>
        <v>0</v>
      </c>
      <c r="S135" s="28">
        <v>100</v>
      </c>
      <c r="T135" s="52">
        <f t="shared" si="28"/>
        <v>4850.5043597831136</v>
      </c>
      <c r="V135" s="51" t="e">
        <f>$AY$1*#REF!</f>
        <v>#REF!</v>
      </c>
      <c r="AG135">
        <v>60</v>
      </c>
      <c r="AH135">
        <v>40</v>
      </c>
      <c r="AY135">
        <v>2256.8596343398071</v>
      </c>
    </row>
    <row r="136" spans="1:51" x14ac:dyDescent="0.25">
      <c r="A136" s="3" t="s">
        <v>172</v>
      </c>
      <c r="F136" s="53">
        <v>100</v>
      </c>
      <c r="G136" s="53">
        <v>60</v>
      </c>
      <c r="H136" s="52">
        <f t="shared" si="30"/>
        <v>2256.8596343398071</v>
      </c>
      <c r="L136" s="52">
        <f t="shared" si="29"/>
        <v>0</v>
      </c>
      <c r="O136" s="52">
        <v>340</v>
      </c>
      <c r="P136" s="52">
        <v>18700</v>
      </c>
      <c r="S136" s="28">
        <v>100</v>
      </c>
      <c r="T136" s="52">
        <f t="shared" si="28"/>
        <v>4850.5043597831136</v>
      </c>
      <c r="U136" s="51" t="s">
        <v>1381</v>
      </c>
      <c r="V136" s="51">
        <f>$AY$1*H137</f>
        <v>0</v>
      </c>
      <c r="AG136">
        <v>60</v>
      </c>
      <c r="AH136">
        <v>40</v>
      </c>
      <c r="AY136">
        <v>2256.8596343398071</v>
      </c>
    </row>
    <row r="137" spans="1:51" x14ac:dyDescent="0.25">
      <c r="A137" s="7" t="s">
        <v>173</v>
      </c>
      <c r="H137" s="52">
        <f t="shared" si="30"/>
        <v>0</v>
      </c>
      <c r="L137" s="52">
        <f t="shared" si="29"/>
        <v>0</v>
      </c>
      <c r="S137" s="28">
        <v>100</v>
      </c>
      <c r="T137" s="52">
        <f t="shared" si="28"/>
        <v>4850.5043597831136</v>
      </c>
      <c r="V137" s="51">
        <f>$AY$1*H138</f>
        <v>2183.9305645003487</v>
      </c>
      <c r="AG137">
        <v>0</v>
      </c>
      <c r="AH137">
        <v>0</v>
      </c>
      <c r="AY137">
        <v>0</v>
      </c>
    </row>
    <row r="138" spans="1:51" x14ac:dyDescent="0.25">
      <c r="A138" s="3" t="s">
        <v>174</v>
      </c>
      <c r="C138" s="52">
        <v>121313</v>
      </c>
      <c r="F138" s="53">
        <v>100</v>
      </c>
      <c r="G138" s="53">
        <v>60</v>
      </c>
      <c r="H138" s="52">
        <f t="shared" si="30"/>
        <v>2256.8596343398071</v>
      </c>
      <c r="K138" s="53">
        <v>40</v>
      </c>
      <c r="L138" s="52">
        <f t="shared" si="29"/>
        <v>1200</v>
      </c>
      <c r="O138" s="112" t="s">
        <v>1348</v>
      </c>
      <c r="P138" s="112"/>
      <c r="Q138" s="112"/>
      <c r="R138" s="112"/>
      <c r="S138" s="112" t="s">
        <v>1346</v>
      </c>
      <c r="T138" s="112"/>
      <c r="V138" s="51">
        <f>$AY$1*H140</f>
        <v>0</v>
      </c>
      <c r="AG138">
        <v>60</v>
      </c>
      <c r="AH138">
        <v>40</v>
      </c>
      <c r="AY138">
        <v>2256.8596343398071</v>
      </c>
    </row>
    <row r="139" spans="1:51" x14ac:dyDescent="0.25">
      <c r="A139" s="7" t="s">
        <v>175</v>
      </c>
      <c r="H139" s="52">
        <f t="shared" si="30"/>
        <v>0</v>
      </c>
      <c r="L139" s="52">
        <f t="shared" si="29"/>
        <v>0</v>
      </c>
      <c r="S139" s="28">
        <v>100</v>
      </c>
      <c r="T139" s="52">
        <f t="shared" ref="T139:T198" si="31">S139*$V$3</f>
        <v>4850.5043597831136</v>
      </c>
      <c r="V139" s="51">
        <f>$AY$1*H141</f>
        <v>0</v>
      </c>
      <c r="AG139">
        <v>0</v>
      </c>
      <c r="AH139">
        <v>0</v>
      </c>
      <c r="AY139">
        <v>0</v>
      </c>
    </row>
    <row r="140" spans="1:51" x14ac:dyDescent="0.25">
      <c r="A140" s="7" t="s">
        <v>1392</v>
      </c>
      <c r="H140" s="52">
        <f t="shared" si="30"/>
        <v>0</v>
      </c>
      <c r="O140" s="52">
        <v>340</v>
      </c>
      <c r="P140" s="52">
        <v>18700</v>
      </c>
      <c r="S140" s="28"/>
      <c r="T140" s="52">
        <f t="shared" si="31"/>
        <v>0</v>
      </c>
      <c r="U140" s="51" t="s">
        <v>1381</v>
      </c>
      <c r="V140" s="51" t="e">
        <f>$AY$1*#REF!</f>
        <v>#REF!</v>
      </c>
      <c r="AY140">
        <v>0</v>
      </c>
    </row>
    <row r="141" spans="1:51" x14ac:dyDescent="0.25">
      <c r="A141" s="3" t="s">
        <v>176</v>
      </c>
      <c r="F141" s="53">
        <v>100</v>
      </c>
      <c r="H141" s="52">
        <f t="shared" si="30"/>
        <v>0</v>
      </c>
      <c r="I141" s="53">
        <v>100</v>
      </c>
      <c r="J141" s="52">
        <f>I141*$AD$1</f>
        <v>3887.0401009274665</v>
      </c>
      <c r="L141" s="52">
        <f t="shared" ref="L141:L153" si="32">K141*AF$1</f>
        <v>0</v>
      </c>
      <c r="O141" s="52">
        <v>350</v>
      </c>
      <c r="P141" s="52">
        <v>19250</v>
      </c>
      <c r="S141" s="28">
        <v>150</v>
      </c>
      <c r="T141" s="52">
        <f t="shared" si="31"/>
        <v>7275.7565396746713</v>
      </c>
      <c r="U141" s="51" t="s">
        <v>1381</v>
      </c>
      <c r="V141" s="51">
        <f>$AY$1*H142</f>
        <v>2183.9305645003487</v>
      </c>
      <c r="AG141">
        <v>0</v>
      </c>
      <c r="AH141">
        <v>0</v>
      </c>
      <c r="AY141">
        <v>0</v>
      </c>
    </row>
    <row r="142" spans="1:51" x14ac:dyDescent="0.25">
      <c r="A142" s="3" t="s">
        <v>177</v>
      </c>
      <c r="F142" s="53">
        <v>100</v>
      </c>
      <c r="G142" s="53">
        <v>60</v>
      </c>
      <c r="H142" s="52">
        <f t="shared" si="30"/>
        <v>2256.8596343398071</v>
      </c>
      <c r="K142" s="53">
        <v>10</v>
      </c>
      <c r="L142" s="52">
        <f t="shared" si="32"/>
        <v>300</v>
      </c>
      <c r="S142" s="28">
        <v>100</v>
      </c>
      <c r="T142" s="52">
        <f t="shared" si="31"/>
        <v>4850.5043597831136</v>
      </c>
      <c r="V142" s="51">
        <f>$AY$1*H143</f>
        <v>0</v>
      </c>
      <c r="AG142">
        <v>60</v>
      </c>
      <c r="AH142">
        <v>40</v>
      </c>
      <c r="AY142">
        <v>2256.8596343398071</v>
      </c>
    </row>
    <row r="143" spans="1:51" x14ac:dyDescent="0.25">
      <c r="A143" s="7" t="s">
        <v>178</v>
      </c>
      <c r="H143" s="52">
        <f t="shared" si="30"/>
        <v>0</v>
      </c>
      <c r="L143" s="52">
        <f t="shared" si="32"/>
        <v>0</v>
      </c>
      <c r="S143" s="28">
        <v>100</v>
      </c>
      <c r="T143" s="52">
        <f t="shared" si="31"/>
        <v>4850.5043597831136</v>
      </c>
      <c r="V143" s="51">
        <f>$AY$1*H145</f>
        <v>2183.9305645003487</v>
      </c>
      <c r="AG143">
        <v>0</v>
      </c>
      <c r="AH143">
        <v>0</v>
      </c>
      <c r="AY143">
        <v>0</v>
      </c>
    </row>
    <row r="144" spans="1:51" x14ac:dyDescent="0.25">
      <c r="A144" s="3" t="s">
        <v>179</v>
      </c>
      <c r="F144" s="53">
        <v>10</v>
      </c>
      <c r="G144" s="53">
        <v>6</v>
      </c>
      <c r="H144" s="52">
        <f t="shared" si="30"/>
        <v>225.6859634339807</v>
      </c>
      <c r="K144" s="53">
        <v>10</v>
      </c>
      <c r="L144" s="52">
        <f t="shared" si="32"/>
        <v>300</v>
      </c>
      <c r="T144" s="52">
        <f t="shared" si="31"/>
        <v>0</v>
      </c>
      <c r="V144" s="51">
        <f>$AY$1*H146</f>
        <v>0</v>
      </c>
      <c r="AG144">
        <v>6</v>
      </c>
      <c r="AH144">
        <v>4</v>
      </c>
      <c r="AY144">
        <v>225.6859634339807</v>
      </c>
    </row>
    <row r="145" spans="1:51" x14ac:dyDescent="0.25">
      <c r="A145" s="3" t="s">
        <v>180</v>
      </c>
      <c r="F145" s="53">
        <v>100</v>
      </c>
      <c r="G145" s="53">
        <v>60</v>
      </c>
      <c r="H145" s="52">
        <f t="shared" si="30"/>
        <v>2256.8596343398071</v>
      </c>
      <c r="L145" s="52">
        <f t="shared" si="32"/>
        <v>0</v>
      </c>
      <c r="S145" s="28">
        <v>150</v>
      </c>
      <c r="T145" s="52">
        <f t="shared" si="31"/>
        <v>7275.7565396746713</v>
      </c>
      <c r="V145" s="51">
        <f>$AY$1*H147</f>
        <v>2183.9305645003487</v>
      </c>
      <c r="AG145">
        <v>60</v>
      </c>
      <c r="AH145">
        <v>40</v>
      </c>
      <c r="AY145">
        <v>2256.8596343398071</v>
      </c>
    </row>
    <row r="146" spans="1:51" x14ac:dyDescent="0.25">
      <c r="A146" s="3" t="s">
        <v>181</v>
      </c>
      <c r="F146" s="53">
        <v>50</v>
      </c>
      <c r="H146" s="52">
        <f t="shared" si="30"/>
        <v>0</v>
      </c>
      <c r="I146" s="53">
        <v>50</v>
      </c>
      <c r="J146" s="52">
        <f>I146*$AD$1</f>
        <v>1943.5200504637332</v>
      </c>
      <c r="L146" s="52">
        <f t="shared" si="32"/>
        <v>0</v>
      </c>
      <c r="T146" s="52">
        <f t="shared" si="31"/>
        <v>0</v>
      </c>
      <c r="V146" s="51">
        <f>$AY$1*H148</f>
        <v>0</v>
      </c>
      <c r="AG146">
        <v>0</v>
      </c>
      <c r="AH146">
        <v>0</v>
      </c>
      <c r="AY146">
        <v>0</v>
      </c>
    </row>
    <row r="147" spans="1:51" x14ac:dyDescent="0.25">
      <c r="A147" s="3" t="s">
        <v>182</v>
      </c>
      <c r="F147" s="53">
        <v>100</v>
      </c>
      <c r="G147" s="53">
        <v>60</v>
      </c>
      <c r="H147" s="52">
        <f t="shared" si="30"/>
        <v>2256.8596343398071</v>
      </c>
      <c r="L147" s="52">
        <f t="shared" si="32"/>
        <v>0</v>
      </c>
      <c r="S147" s="28">
        <v>100</v>
      </c>
      <c r="T147" s="52">
        <f t="shared" si="31"/>
        <v>4850.5043597831136</v>
      </c>
      <c r="V147" s="51" t="e">
        <f>$AY$1*#REF!</f>
        <v>#REF!</v>
      </c>
      <c r="AG147">
        <v>60</v>
      </c>
      <c r="AH147">
        <v>40</v>
      </c>
      <c r="AY147">
        <v>2256.8596343398071</v>
      </c>
    </row>
    <row r="148" spans="1:51" x14ac:dyDescent="0.25">
      <c r="A148" s="7" t="s">
        <v>183</v>
      </c>
      <c r="H148" s="52">
        <f t="shared" si="30"/>
        <v>0</v>
      </c>
      <c r="L148" s="52">
        <f t="shared" si="32"/>
        <v>0</v>
      </c>
      <c r="S148" s="28">
        <v>100</v>
      </c>
      <c r="T148" s="52">
        <f t="shared" si="31"/>
        <v>4850.5043597831136</v>
      </c>
      <c r="V148" s="51">
        <f>$AY$1*H149</f>
        <v>4367.8611290006975</v>
      </c>
      <c r="AG148">
        <v>0</v>
      </c>
      <c r="AH148">
        <v>0</v>
      </c>
      <c r="AY148">
        <v>0</v>
      </c>
    </row>
    <row r="149" spans="1:51" x14ac:dyDescent="0.25">
      <c r="A149" s="3" t="s">
        <v>184</v>
      </c>
      <c r="F149" s="53">
        <v>200</v>
      </c>
      <c r="G149" s="53">
        <v>120</v>
      </c>
      <c r="H149" s="52">
        <f>AY149</f>
        <v>4513.7192686796143</v>
      </c>
      <c r="K149" s="53">
        <v>10</v>
      </c>
      <c r="L149" s="52">
        <f t="shared" si="32"/>
        <v>300</v>
      </c>
      <c r="T149" s="52">
        <f t="shared" si="31"/>
        <v>0</v>
      </c>
      <c r="V149" s="51">
        <f t="shared" ref="V149:V171" si="33">$AY$1*H151</f>
        <v>0</v>
      </c>
      <c r="AG149">
        <v>120</v>
      </c>
      <c r="AH149">
        <v>80</v>
      </c>
      <c r="AY149">
        <v>4513.7192686796143</v>
      </c>
    </row>
    <row r="150" spans="1:51" x14ac:dyDescent="0.25">
      <c r="A150" s="3" t="s">
        <v>185</v>
      </c>
      <c r="F150" s="106">
        <v>110</v>
      </c>
      <c r="G150" s="106">
        <v>110</v>
      </c>
      <c r="H150" s="106">
        <f>AY150</f>
        <v>4137.5759962896473</v>
      </c>
      <c r="I150" s="106"/>
      <c r="J150" s="106"/>
      <c r="L150" s="52">
        <f t="shared" si="32"/>
        <v>0</v>
      </c>
      <c r="O150" s="54"/>
      <c r="P150" s="54"/>
      <c r="Q150" s="10"/>
      <c r="R150" s="10"/>
      <c r="S150" s="28">
        <v>150</v>
      </c>
      <c r="T150" s="52">
        <f t="shared" si="31"/>
        <v>7275.7565396746713</v>
      </c>
      <c r="U150" s="51" t="s">
        <v>1385</v>
      </c>
      <c r="V150" s="51">
        <f t="shared" si="33"/>
        <v>2183.9305645003487</v>
      </c>
      <c r="AG150">
        <v>66</v>
      </c>
      <c r="AH150">
        <v>44</v>
      </c>
      <c r="AY150">
        <v>4137.5759962896473</v>
      </c>
    </row>
    <row r="151" spans="1:51" x14ac:dyDescent="0.25">
      <c r="A151" s="3" t="s">
        <v>186</v>
      </c>
      <c r="F151" s="106"/>
      <c r="G151" s="106"/>
      <c r="H151" s="106">
        <f t="shared" ref="H151" si="34">G151*$AD$1</f>
        <v>0</v>
      </c>
      <c r="I151" s="106"/>
      <c r="J151" s="106"/>
      <c r="K151" s="53">
        <v>15</v>
      </c>
      <c r="L151" s="52">
        <f t="shared" si="32"/>
        <v>450</v>
      </c>
      <c r="S151" s="28">
        <v>150</v>
      </c>
      <c r="T151" s="52">
        <f t="shared" si="31"/>
        <v>7275.7565396746713</v>
      </c>
      <c r="V151" s="51">
        <f t="shared" si="33"/>
        <v>2183.9305645003487</v>
      </c>
      <c r="AG151">
        <v>0</v>
      </c>
      <c r="AH151">
        <v>0</v>
      </c>
      <c r="AY151">
        <v>0</v>
      </c>
    </row>
    <row r="152" spans="1:51" x14ac:dyDescent="0.25">
      <c r="A152" s="3" t="s">
        <v>187</v>
      </c>
      <c r="F152" s="53">
        <v>100</v>
      </c>
      <c r="G152" s="53">
        <v>60</v>
      </c>
      <c r="H152" s="52">
        <f>AY152</f>
        <v>2256.8596343398071</v>
      </c>
      <c r="L152" s="52">
        <f t="shared" si="32"/>
        <v>0</v>
      </c>
      <c r="O152" s="54"/>
      <c r="P152" s="54"/>
      <c r="Q152" s="10"/>
      <c r="R152" s="10"/>
      <c r="S152" s="28">
        <v>100</v>
      </c>
      <c r="T152" s="52">
        <f t="shared" si="31"/>
        <v>4850.5043597831136</v>
      </c>
      <c r="U152" s="51" t="s">
        <v>1385</v>
      </c>
      <c r="V152" s="51">
        <f t="shared" si="33"/>
        <v>3931.0750161006276</v>
      </c>
      <c r="AG152">
        <v>60</v>
      </c>
      <c r="AH152">
        <v>40</v>
      </c>
      <c r="AY152">
        <v>2256.8596343398071</v>
      </c>
    </row>
    <row r="153" spans="1:51" x14ac:dyDescent="0.25">
      <c r="A153" s="3" t="s">
        <v>188</v>
      </c>
      <c r="F153" s="53">
        <v>100</v>
      </c>
      <c r="G153" s="53">
        <v>60</v>
      </c>
      <c r="H153" s="52">
        <f>AY153</f>
        <v>2256.8596343398071</v>
      </c>
      <c r="L153" s="52">
        <f t="shared" si="32"/>
        <v>0</v>
      </c>
      <c r="S153" s="28">
        <v>100</v>
      </c>
      <c r="T153" s="52">
        <f t="shared" si="31"/>
        <v>4850.5043597831136</v>
      </c>
      <c r="V153" s="51">
        <f t="shared" si="33"/>
        <v>0</v>
      </c>
      <c r="AG153">
        <v>60</v>
      </c>
      <c r="AH153">
        <v>40</v>
      </c>
      <c r="AY153">
        <v>2256.8596343398071</v>
      </c>
    </row>
    <row r="154" spans="1:51" x14ac:dyDescent="0.25">
      <c r="A154" s="3" t="s">
        <v>200</v>
      </c>
      <c r="F154" s="112">
        <v>180</v>
      </c>
      <c r="G154" s="112">
        <v>108</v>
      </c>
      <c r="H154" s="112">
        <f>AY154</f>
        <v>4062.3473418116532</v>
      </c>
      <c r="I154" s="112"/>
      <c r="J154" s="112"/>
      <c r="K154" s="112">
        <v>80</v>
      </c>
      <c r="L154" s="112">
        <f>K154*AF1</f>
        <v>2400</v>
      </c>
      <c r="M154" s="112"/>
      <c r="N154" s="112"/>
      <c r="O154" s="54">
        <v>220</v>
      </c>
      <c r="P154" s="10">
        <v>12100</v>
      </c>
      <c r="Q154" s="10"/>
      <c r="R154" s="10"/>
      <c r="T154" s="52">
        <f t="shared" si="31"/>
        <v>0</v>
      </c>
      <c r="U154" s="51" t="s">
        <v>1384</v>
      </c>
      <c r="V154" s="51">
        <f t="shared" si="33"/>
        <v>0</v>
      </c>
      <c r="AG154">
        <v>108</v>
      </c>
      <c r="AH154">
        <v>72</v>
      </c>
      <c r="AY154">
        <v>4062.3473418116532</v>
      </c>
    </row>
    <row r="155" spans="1:51" x14ac:dyDescent="0.25">
      <c r="A155" s="3" t="s">
        <v>201</v>
      </c>
      <c r="F155" s="112"/>
      <c r="G155" s="112"/>
      <c r="H155" s="112"/>
      <c r="I155" s="112"/>
      <c r="J155" s="112"/>
      <c r="K155" s="112"/>
      <c r="L155" s="112"/>
      <c r="M155" s="112"/>
      <c r="N155" s="112"/>
      <c r="O155" s="54">
        <v>260</v>
      </c>
      <c r="P155" s="10">
        <v>14300</v>
      </c>
      <c r="Q155" s="10"/>
      <c r="R155" s="10"/>
      <c r="S155" s="59">
        <v>180</v>
      </c>
      <c r="T155" s="52">
        <f t="shared" si="31"/>
        <v>8730.9078476096056</v>
      </c>
      <c r="U155" s="51" t="s">
        <v>1384</v>
      </c>
      <c r="V155" s="51">
        <f t="shared" si="33"/>
        <v>0</v>
      </c>
      <c r="AG155">
        <v>0</v>
      </c>
      <c r="AH155">
        <v>0</v>
      </c>
      <c r="AY155">
        <v>0</v>
      </c>
    </row>
    <row r="156" spans="1:51" x14ac:dyDescent="0.25">
      <c r="A156" s="3" t="s">
        <v>202</v>
      </c>
      <c r="F156" s="112"/>
      <c r="G156" s="112"/>
      <c r="H156" s="112"/>
      <c r="I156" s="112"/>
      <c r="J156" s="112"/>
      <c r="K156" s="112"/>
      <c r="L156" s="112"/>
      <c r="M156" s="112"/>
      <c r="N156" s="112"/>
      <c r="O156" s="52">
        <v>250</v>
      </c>
      <c r="P156" s="52">
        <v>13750</v>
      </c>
      <c r="S156" s="59">
        <v>160</v>
      </c>
      <c r="T156" s="52">
        <f t="shared" si="31"/>
        <v>7760.8069756529821</v>
      </c>
      <c r="U156" s="51" t="s">
        <v>1381</v>
      </c>
      <c r="V156" s="51">
        <f t="shared" si="33"/>
        <v>0</v>
      </c>
      <c r="AG156">
        <v>0</v>
      </c>
      <c r="AH156">
        <v>0</v>
      </c>
      <c r="AY156">
        <v>0</v>
      </c>
    </row>
    <row r="157" spans="1:51" x14ac:dyDescent="0.25">
      <c r="A157" s="5" t="s">
        <v>203</v>
      </c>
      <c r="H157" s="52">
        <f t="shared" ref="H157:H174" si="35">G157*$AD$1</f>
        <v>0</v>
      </c>
      <c r="L157" s="52">
        <f t="shared" ref="L157:L164" si="36">K157*AF$1</f>
        <v>0</v>
      </c>
      <c r="O157" s="54">
        <v>250</v>
      </c>
      <c r="P157" s="10">
        <v>13750</v>
      </c>
      <c r="Q157" s="10"/>
      <c r="R157" s="10"/>
      <c r="S157" s="59">
        <v>210</v>
      </c>
      <c r="T157" s="52">
        <f t="shared" si="31"/>
        <v>10186.059155544539</v>
      </c>
      <c r="U157" s="51" t="s">
        <v>1384</v>
      </c>
      <c r="V157" s="51">
        <f t="shared" si="33"/>
        <v>0</v>
      </c>
      <c r="AG157">
        <v>0</v>
      </c>
      <c r="AH157">
        <v>0</v>
      </c>
      <c r="AY157">
        <v>0</v>
      </c>
    </row>
    <row r="158" spans="1:51" x14ac:dyDescent="0.25">
      <c r="A158" s="5" t="s">
        <v>204</v>
      </c>
      <c r="H158" s="52">
        <f t="shared" si="35"/>
        <v>0</v>
      </c>
      <c r="L158" s="52">
        <f t="shared" si="36"/>
        <v>0</v>
      </c>
      <c r="O158" s="54">
        <v>300</v>
      </c>
      <c r="P158" s="10">
        <v>16500</v>
      </c>
      <c r="Q158" s="10"/>
      <c r="R158" s="10"/>
      <c r="S158" s="59">
        <v>140</v>
      </c>
      <c r="T158" s="52">
        <f t="shared" si="31"/>
        <v>6790.7061036963596</v>
      </c>
      <c r="U158" s="51" t="s">
        <v>1384</v>
      </c>
      <c r="V158" s="51">
        <f t="shared" si="33"/>
        <v>0</v>
      </c>
      <c r="AG158">
        <v>0</v>
      </c>
      <c r="AH158">
        <v>0</v>
      </c>
      <c r="AY158">
        <v>0</v>
      </c>
    </row>
    <row r="159" spans="1:51" x14ac:dyDescent="0.25">
      <c r="A159" s="5" t="s">
        <v>205</v>
      </c>
      <c r="H159" s="52">
        <f t="shared" si="35"/>
        <v>0</v>
      </c>
      <c r="L159" s="52">
        <f t="shared" si="36"/>
        <v>0</v>
      </c>
      <c r="O159" s="54">
        <v>280</v>
      </c>
      <c r="P159" s="10">
        <v>15400</v>
      </c>
      <c r="Q159" s="10"/>
      <c r="R159" s="10"/>
      <c r="S159" s="59">
        <v>150</v>
      </c>
      <c r="T159" s="52">
        <f t="shared" si="31"/>
        <v>7275.7565396746713</v>
      </c>
      <c r="U159" s="51" t="s">
        <v>1384</v>
      </c>
      <c r="V159" s="51">
        <f t="shared" si="33"/>
        <v>0</v>
      </c>
      <c r="AG159">
        <v>0</v>
      </c>
      <c r="AH159">
        <v>0</v>
      </c>
      <c r="AY159">
        <v>0</v>
      </c>
    </row>
    <row r="160" spans="1:51" x14ac:dyDescent="0.25">
      <c r="A160" s="5" t="s">
        <v>199</v>
      </c>
      <c r="H160" s="52">
        <f t="shared" si="35"/>
        <v>0</v>
      </c>
      <c r="L160" s="52">
        <f t="shared" si="36"/>
        <v>0</v>
      </c>
      <c r="O160" s="54">
        <v>250</v>
      </c>
      <c r="P160" s="10">
        <v>13750</v>
      </c>
      <c r="Q160" s="10"/>
      <c r="R160" s="10"/>
      <c r="S160" s="59">
        <v>150</v>
      </c>
      <c r="T160" s="52">
        <f t="shared" si="31"/>
        <v>7275.7565396746713</v>
      </c>
      <c r="U160" s="51" t="s">
        <v>1384</v>
      </c>
      <c r="V160" s="51">
        <f t="shared" si="33"/>
        <v>0</v>
      </c>
      <c r="AG160">
        <v>0</v>
      </c>
      <c r="AH160">
        <v>0</v>
      </c>
      <c r="AY160">
        <v>0</v>
      </c>
    </row>
    <row r="161" spans="1:51" x14ac:dyDescent="0.25">
      <c r="A161" s="5" t="s">
        <v>206</v>
      </c>
      <c r="H161" s="52">
        <f t="shared" si="35"/>
        <v>0</v>
      </c>
      <c r="L161" s="52">
        <f t="shared" si="36"/>
        <v>0</v>
      </c>
      <c r="O161" s="54">
        <v>280</v>
      </c>
      <c r="P161" s="10">
        <v>15400</v>
      </c>
      <c r="Q161" s="10"/>
      <c r="R161" s="10"/>
      <c r="T161" s="52">
        <f t="shared" si="31"/>
        <v>0</v>
      </c>
      <c r="U161" s="51" t="s">
        <v>1384</v>
      </c>
      <c r="V161" s="51">
        <f t="shared" si="33"/>
        <v>0</v>
      </c>
      <c r="AG161">
        <v>0</v>
      </c>
      <c r="AH161">
        <v>0</v>
      </c>
      <c r="AY161">
        <v>0</v>
      </c>
    </row>
    <row r="162" spans="1:51" x14ac:dyDescent="0.25">
      <c r="A162" s="5" t="s">
        <v>207</v>
      </c>
      <c r="H162" s="52">
        <f t="shared" si="35"/>
        <v>0</v>
      </c>
      <c r="L162" s="52">
        <f t="shared" si="36"/>
        <v>0</v>
      </c>
      <c r="O162" s="54">
        <v>160</v>
      </c>
      <c r="P162" s="10">
        <v>8800</v>
      </c>
      <c r="Q162" s="10"/>
      <c r="R162" s="10"/>
      <c r="T162" s="52">
        <f t="shared" si="31"/>
        <v>0</v>
      </c>
      <c r="U162" s="51" t="s">
        <v>1384</v>
      </c>
      <c r="V162" s="51">
        <f t="shared" si="33"/>
        <v>0</v>
      </c>
      <c r="AG162">
        <v>0</v>
      </c>
      <c r="AH162">
        <v>0</v>
      </c>
      <c r="AY162">
        <v>0</v>
      </c>
    </row>
    <row r="163" spans="1:51" x14ac:dyDescent="0.25">
      <c r="A163" s="5" t="s">
        <v>208</v>
      </c>
      <c r="H163" s="52">
        <f t="shared" si="35"/>
        <v>0</v>
      </c>
      <c r="L163" s="52">
        <f t="shared" si="36"/>
        <v>0</v>
      </c>
      <c r="O163" s="54">
        <v>150</v>
      </c>
      <c r="P163" s="10">
        <v>8250</v>
      </c>
      <c r="Q163" s="10"/>
      <c r="R163" s="10"/>
      <c r="T163" s="52">
        <f t="shared" si="31"/>
        <v>0</v>
      </c>
      <c r="U163" s="51" t="s">
        <v>1384</v>
      </c>
      <c r="V163" s="51">
        <f t="shared" si="33"/>
        <v>0</v>
      </c>
      <c r="AG163">
        <v>0</v>
      </c>
      <c r="AH163">
        <v>0</v>
      </c>
      <c r="AY163">
        <v>0</v>
      </c>
    </row>
    <row r="164" spans="1:51" x14ac:dyDescent="0.25">
      <c r="A164" s="5" t="s">
        <v>209</v>
      </c>
      <c r="H164" s="52">
        <f t="shared" si="35"/>
        <v>0</v>
      </c>
      <c r="L164" s="52">
        <f t="shared" si="36"/>
        <v>0</v>
      </c>
      <c r="O164" s="54">
        <v>150</v>
      </c>
      <c r="P164" s="10">
        <v>8250</v>
      </c>
      <c r="Q164" s="10"/>
      <c r="R164" s="10"/>
      <c r="T164" s="52">
        <f t="shared" si="31"/>
        <v>0</v>
      </c>
      <c r="U164" s="51" t="s">
        <v>1384</v>
      </c>
      <c r="V164" s="51">
        <f t="shared" si="33"/>
        <v>0</v>
      </c>
      <c r="AG164">
        <v>0</v>
      </c>
      <c r="AH164">
        <v>0</v>
      </c>
      <c r="AY164">
        <v>0</v>
      </c>
    </row>
    <row r="165" spans="1:51" x14ac:dyDescent="0.25">
      <c r="A165" s="5" t="s">
        <v>1393</v>
      </c>
      <c r="O165" s="54">
        <v>300</v>
      </c>
      <c r="P165" s="10">
        <v>16500</v>
      </c>
      <c r="Q165" s="10"/>
      <c r="R165" s="10"/>
      <c r="T165" s="52">
        <f t="shared" si="31"/>
        <v>0</v>
      </c>
      <c r="U165" s="51" t="s">
        <v>1381</v>
      </c>
      <c r="V165" s="51">
        <f t="shared" si="33"/>
        <v>0</v>
      </c>
      <c r="AY165">
        <v>0</v>
      </c>
    </row>
    <row r="166" spans="1:51" x14ac:dyDescent="0.25">
      <c r="A166" s="5" t="s">
        <v>1394</v>
      </c>
      <c r="O166" s="54">
        <v>300</v>
      </c>
      <c r="P166" s="10">
        <v>16500</v>
      </c>
      <c r="Q166" s="10"/>
      <c r="R166" s="10"/>
      <c r="T166" s="52">
        <f t="shared" si="31"/>
        <v>0</v>
      </c>
      <c r="U166" s="51" t="s">
        <v>1381</v>
      </c>
      <c r="V166" s="51">
        <f t="shared" si="33"/>
        <v>0</v>
      </c>
      <c r="AY166">
        <v>0</v>
      </c>
    </row>
    <row r="167" spans="1:51" x14ac:dyDescent="0.25">
      <c r="A167" s="5" t="s">
        <v>210</v>
      </c>
      <c r="H167" s="52">
        <f t="shared" si="35"/>
        <v>0</v>
      </c>
      <c r="L167" s="52">
        <f t="shared" ref="L167:L175" si="37">K167*AF$1</f>
        <v>0</v>
      </c>
      <c r="O167" s="54">
        <v>300</v>
      </c>
      <c r="P167" s="10">
        <v>16500</v>
      </c>
      <c r="Q167" s="10"/>
      <c r="R167" s="10"/>
      <c r="T167" s="52">
        <f t="shared" si="31"/>
        <v>0</v>
      </c>
      <c r="U167" s="51" t="s">
        <v>1384</v>
      </c>
      <c r="V167" s="51">
        <f t="shared" si="33"/>
        <v>0</v>
      </c>
      <c r="AG167">
        <v>0</v>
      </c>
      <c r="AH167">
        <v>0</v>
      </c>
      <c r="AY167">
        <v>0</v>
      </c>
    </row>
    <row r="168" spans="1:51" x14ac:dyDescent="0.25">
      <c r="A168" s="5" t="s">
        <v>211</v>
      </c>
      <c r="H168" s="52">
        <f t="shared" si="35"/>
        <v>0</v>
      </c>
      <c r="L168" s="52">
        <f t="shared" si="37"/>
        <v>0</v>
      </c>
      <c r="O168" s="54">
        <v>150</v>
      </c>
      <c r="P168" s="10">
        <v>8250</v>
      </c>
      <c r="Q168" s="10"/>
      <c r="R168" s="10"/>
      <c r="T168" s="52">
        <f t="shared" si="31"/>
        <v>0</v>
      </c>
      <c r="U168" s="51" t="s">
        <v>1384</v>
      </c>
      <c r="V168" s="51">
        <f t="shared" si="33"/>
        <v>0</v>
      </c>
      <c r="AG168">
        <v>0</v>
      </c>
      <c r="AH168">
        <v>0</v>
      </c>
      <c r="AY168">
        <v>0</v>
      </c>
    </row>
    <row r="169" spans="1:51" x14ac:dyDescent="0.25">
      <c r="A169" s="5" t="s">
        <v>49</v>
      </c>
      <c r="H169" s="52">
        <f t="shared" si="35"/>
        <v>0</v>
      </c>
      <c r="L169" s="52">
        <f t="shared" si="37"/>
        <v>0</v>
      </c>
      <c r="O169" s="54">
        <v>320</v>
      </c>
      <c r="P169" s="10">
        <v>17600</v>
      </c>
      <c r="Q169" s="10"/>
      <c r="R169" s="10"/>
      <c r="S169" s="59">
        <v>170</v>
      </c>
      <c r="T169" s="52">
        <f t="shared" si="31"/>
        <v>8245.8574116312939</v>
      </c>
      <c r="U169" s="51" t="s">
        <v>1384</v>
      </c>
      <c r="V169" s="51">
        <f t="shared" si="33"/>
        <v>0</v>
      </c>
      <c r="AG169">
        <v>0</v>
      </c>
      <c r="AH169">
        <v>0</v>
      </c>
      <c r="AY169">
        <v>0</v>
      </c>
    </row>
    <row r="170" spans="1:51" x14ac:dyDescent="0.25">
      <c r="A170" s="5" t="s">
        <v>50</v>
      </c>
      <c r="H170" s="52">
        <f t="shared" si="35"/>
        <v>0</v>
      </c>
      <c r="L170" s="52">
        <f t="shared" si="37"/>
        <v>0</v>
      </c>
      <c r="O170" s="54">
        <v>300</v>
      </c>
      <c r="P170" s="10">
        <v>16500</v>
      </c>
      <c r="Q170" s="10"/>
      <c r="R170" s="10"/>
      <c r="T170" s="52">
        <f t="shared" si="31"/>
        <v>0</v>
      </c>
      <c r="U170" s="51" t="s">
        <v>1383</v>
      </c>
      <c r="V170" s="51">
        <f t="shared" si="33"/>
        <v>0</v>
      </c>
      <c r="AG170">
        <v>0</v>
      </c>
      <c r="AH170">
        <v>0</v>
      </c>
      <c r="AY170">
        <v>0</v>
      </c>
    </row>
    <row r="171" spans="1:51" x14ac:dyDescent="0.25">
      <c r="A171" s="5" t="s">
        <v>51</v>
      </c>
      <c r="H171" s="52">
        <f t="shared" si="35"/>
        <v>0</v>
      </c>
      <c r="L171" s="52">
        <f t="shared" si="37"/>
        <v>0</v>
      </c>
      <c r="O171" s="54">
        <v>300</v>
      </c>
      <c r="P171" s="10">
        <v>16500</v>
      </c>
      <c r="Q171" s="10"/>
      <c r="R171" s="10"/>
      <c r="T171" s="52">
        <f t="shared" si="31"/>
        <v>0</v>
      </c>
      <c r="U171" s="51" t="s">
        <v>1383</v>
      </c>
      <c r="V171" s="51">
        <f t="shared" si="33"/>
        <v>0</v>
      </c>
      <c r="AG171">
        <v>0</v>
      </c>
      <c r="AH171">
        <v>0</v>
      </c>
      <c r="AY171">
        <v>0</v>
      </c>
    </row>
    <row r="172" spans="1:51" x14ac:dyDescent="0.25">
      <c r="A172" s="5" t="s">
        <v>415</v>
      </c>
      <c r="H172" s="52">
        <f t="shared" si="35"/>
        <v>0</v>
      </c>
      <c r="L172" s="52">
        <f t="shared" si="37"/>
        <v>0</v>
      </c>
      <c r="O172" s="54">
        <v>300</v>
      </c>
      <c r="P172" s="10">
        <v>16500</v>
      </c>
      <c r="Q172" s="10"/>
      <c r="R172" s="10"/>
      <c r="T172" s="52">
        <f t="shared" si="31"/>
        <v>0</v>
      </c>
      <c r="U172" s="51" t="s">
        <v>1383</v>
      </c>
      <c r="V172" s="51" t="e">
        <f>$AY$1*#REF!</f>
        <v>#REF!</v>
      </c>
      <c r="AG172">
        <v>0</v>
      </c>
      <c r="AH172">
        <v>0</v>
      </c>
      <c r="AY172">
        <v>0</v>
      </c>
    </row>
    <row r="173" spans="1:51" x14ac:dyDescent="0.25">
      <c r="A173" s="5" t="s">
        <v>212</v>
      </c>
      <c r="H173" s="52">
        <f t="shared" si="35"/>
        <v>0</v>
      </c>
      <c r="L173" s="52">
        <f t="shared" si="37"/>
        <v>0</v>
      </c>
      <c r="O173" s="54">
        <v>210</v>
      </c>
      <c r="P173" s="10">
        <v>11550</v>
      </c>
      <c r="Q173" s="10"/>
      <c r="R173" s="10"/>
      <c r="T173" s="52">
        <f t="shared" si="31"/>
        <v>0</v>
      </c>
      <c r="U173" s="51" t="s">
        <v>1384</v>
      </c>
      <c r="V173" s="51" t="e">
        <f>$AY$1*#REF!</f>
        <v>#REF!</v>
      </c>
      <c r="AG173">
        <v>0</v>
      </c>
      <c r="AH173">
        <v>0</v>
      </c>
      <c r="AY173">
        <v>0</v>
      </c>
    </row>
    <row r="174" spans="1:51" x14ac:dyDescent="0.25">
      <c r="A174" s="2" t="s">
        <v>213</v>
      </c>
      <c r="H174" s="52">
        <f t="shared" si="35"/>
        <v>0</v>
      </c>
      <c r="L174" s="52">
        <f t="shared" si="37"/>
        <v>0</v>
      </c>
      <c r="O174" s="54">
        <v>100</v>
      </c>
      <c r="P174" s="10">
        <v>5500</v>
      </c>
      <c r="Q174" s="10"/>
      <c r="R174" s="10"/>
      <c r="T174" s="52">
        <f t="shared" si="31"/>
        <v>0</v>
      </c>
      <c r="U174" s="51" t="s">
        <v>1383</v>
      </c>
      <c r="V174" s="51" t="e">
        <f>$AY$1*#REF!</f>
        <v>#REF!</v>
      </c>
      <c r="AG174">
        <v>0</v>
      </c>
      <c r="AH174">
        <v>0</v>
      </c>
      <c r="AY174">
        <v>0</v>
      </c>
    </row>
    <row r="175" spans="1:51" x14ac:dyDescent="0.25">
      <c r="A175" s="3" t="s">
        <v>331</v>
      </c>
      <c r="B175" s="54"/>
      <c r="C175" s="54"/>
      <c r="D175" s="54"/>
      <c r="E175" s="54"/>
      <c r="F175" s="53">
        <v>100</v>
      </c>
      <c r="G175" s="53">
        <v>60</v>
      </c>
      <c r="H175" s="52">
        <f>AY175</f>
        <v>2256.8596343398071</v>
      </c>
      <c r="K175" s="53">
        <v>25</v>
      </c>
      <c r="L175" s="52">
        <f t="shared" si="37"/>
        <v>750</v>
      </c>
      <c r="O175" s="54"/>
      <c r="P175" s="54"/>
      <c r="Q175" s="54"/>
      <c r="R175" s="54"/>
      <c r="S175" s="54"/>
      <c r="T175" s="52">
        <f t="shared" si="31"/>
        <v>0</v>
      </c>
      <c r="V175" s="51">
        <f>$AY$1*H176</f>
        <v>0</v>
      </c>
      <c r="AG175">
        <v>60</v>
      </c>
      <c r="AH175">
        <v>40</v>
      </c>
      <c r="AY175">
        <v>2256.8596343398071</v>
      </c>
    </row>
    <row r="176" spans="1:51" x14ac:dyDescent="0.25">
      <c r="A176" s="5" t="s">
        <v>1395</v>
      </c>
      <c r="H176" s="52">
        <f t="shared" ref="H176:H198" si="38">AY176</f>
        <v>0</v>
      </c>
      <c r="O176" s="54">
        <v>300</v>
      </c>
      <c r="P176" s="10">
        <v>16500</v>
      </c>
      <c r="Q176" s="10"/>
      <c r="R176" s="10"/>
      <c r="T176" s="52">
        <f t="shared" si="31"/>
        <v>0</v>
      </c>
      <c r="U176" s="51" t="s">
        <v>1381</v>
      </c>
      <c r="V176" s="51" t="e">
        <f>$AY$1*#REF!</f>
        <v>#REF!</v>
      </c>
      <c r="AY176">
        <v>0</v>
      </c>
    </row>
    <row r="177" spans="1:51" x14ac:dyDescent="0.25">
      <c r="A177" s="4" t="s">
        <v>330</v>
      </c>
      <c r="H177" s="52">
        <f t="shared" si="38"/>
        <v>0</v>
      </c>
      <c r="L177" s="52">
        <f>K177*AF$1</f>
        <v>0</v>
      </c>
      <c r="S177" s="11">
        <v>100</v>
      </c>
      <c r="T177" s="52">
        <f t="shared" si="31"/>
        <v>4850.5043597831136</v>
      </c>
      <c r="V177" s="51" t="e">
        <f>$AY$1*#REF!</f>
        <v>#REF!</v>
      </c>
      <c r="AG177">
        <v>0</v>
      </c>
      <c r="AH177">
        <v>0</v>
      </c>
      <c r="AY177">
        <v>0</v>
      </c>
    </row>
    <row r="178" spans="1:51" x14ac:dyDescent="0.25">
      <c r="A178" s="4" t="s">
        <v>6</v>
      </c>
      <c r="F178" s="52">
        <v>100</v>
      </c>
      <c r="G178" s="52">
        <v>60</v>
      </c>
      <c r="H178" s="52">
        <f t="shared" si="38"/>
        <v>2256.8596343398071</v>
      </c>
      <c r="L178" s="52">
        <f>K178*AF$1</f>
        <v>0</v>
      </c>
      <c r="O178" s="54"/>
      <c r="P178" s="54"/>
      <c r="Q178" s="10"/>
      <c r="R178" s="10"/>
      <c r="T178" s="52">
        <f t="shared" si="31"/>
        <v>0</v>
      </c>
      <c r="U178" s="51" t="s">
        <v>1385</v>
      </c>
      <c r="V178" s="51">
        <f>$AY$1*H179</f>
        <v>0</v>
      </c>
      <c r="AG178">
        <v>60</v>
      </c>
      <c r="AH178">
        <v>40</v>
      </c>
      <c r="AY178">
        <v>2256.8596343398071</v>
      </c>
    </row>
    <row r="179" spans="1:51" x14ac:dyDescent="0.25">
      <c r="A179" s="4" t="s">
        <v>332</v>
      </c>
      <c r="H179" s="52">
        <f t="shared" si="38"/>
        <v>0</v>
      </c>
      <c r="L179" s="52">
        <f>K179*AF$1</f>
        <v>0</v>
      </c>
      <c r="S179" s="11">
        <v>100</v>
      </c>
      <c r="T179" s="52">
        <f t="shared" si="31"/>
        <v>4850.5043597831136</v>
      </c>
      <c r="V179" s="51">
        <f>$AY$1*H181</f>
        <v>10919.652822501743</v>
      </c>
      <c r="AG179">
        <v>0</v>
      </c>
      <c r="AH179">
        <v>0</v>
      </c>
      <c r="AY179">
        <v>0</v>
      </c>
    </row>
    <row r="180" spans="1:51" x14ac:dyDescent="0.25">
      <c r="A180" s="4" t="s">
        <v>41</v>
      </c>
      <c r="H180" s="52">
        <f t="shared" si="38"/>
        <v>0</v>
      </c>
      <c r="M180" s="52">
        <v>80</v>
      </c>
      <c r="N180" s="52">
        <f>M180*AF$1</f>
        <v>2400</v>
      </c>
      <c r="T180" s="52">
        <f t="shared" si="31"/>
        <v>0</v>
      </c>
      <c r="V180" s="51">
        <f>$AY$1*H182</f>
        <v>0</v>
      </c>
      <c r="AG180">
        <v>0</v>
      </c>
      <c r="AH180">
        <v>0</v>
      </c>
      <c r="AY180">
        <v>0</v>
      </c>
    </row>
    <row r="181" spans="1:51" x14ac:dyDescent="0.25">
      <c r="A181" s="4" t="s">
        <v>7</v>
      </c>
      <c r="F181" s="52">
        <v>500</v>
      </c>
      <c r="G181" s="52">
        <v>300</v>
      </c>
      <c r="H181" s="52">
        <f t="shared" si="38"/>
        <v>11284.298171699036</v>
      </c>
      <c r="L181" s="52">
        <f>K181*AF$1</f>
        <v>0</v>
      </c>
      <c r="S181" s="11">
        <v>50</v>
      </c>
      <c r="T181" s="52">
        <f t="shared" si="31"/>
        <v>2425.2521798915568</v>
      </c>
      <c r="V181" s="51" t="e">
        <f>$AY$1*#REF!</f>
        <v>#REF!</v>
      </c>
      <c r="AG181">
        <v>300</v>
      </c>
      <c r="AH181">
        <v>200</v>
      </c>
      <c r="AY181">
        <v>11284.298171699036</v>
      </c>
    </row>
    <row r="182" spans="1:51" x14ac:dyDescent="0.25">
      <c r="A182" s="5" t="s">
        <v>214</v>
      </c>
      <c r="H182" s="52">
        <f t="shared" si="38"/>
        <v>0</v>
      </c>
      <c r="L182" s="52">
        <f>K182*AF$1</f>
        <v>0</v>
      </c>
      <c r="O182" s="54">
        <v>150</v>
      </c>
      <c r="P182" s="10">
        <v>8250</v>
      </c>
      <c r="Q182" s="10"/>
      <c r="R182" s="10"/>
      <c r="T182" s="52">
        <f t="shared" si="31"/>
        <v>0</v>
      </c>
      <c r="U182" s="51" t="s">
        <v>1384</v>
      </c>
      <c r="V182" s="51">
        <f>$AY$1*H183</f>
        <v>0</v>
      </c>
      <c r="AG182">
        <v>0</v>
      </c>
      <c r="AH182">
        <v>0</v>
      </c>
      <c r="AY182">
        <v>0</v>
      </c>
    </row>
    <row r="183" spans="1:51" x14ac:dyDescent="0.25">
      <c r="A183" s="4" t="s">
        <v>333</v>
      </c>
      <c r="H183" s="52">
        <f t="shared" si="38"/>
        <v>0</v>
      </c>
      <c r="L183" s="52">
        <f>K183*AF$1</f>
        <v>0</v>
      </c>
      <c r="S183" s="59">
        <v>100</v>
      </c>
      <c r="T183" s="52">
        <f t="shared" si="31"/>
        <v>4850.5043597831136</v>
      </c>
      <c r="V183" s="51">
        <f>$AY$1*H185</f>
        <v>0</v>
      </c>
      <c r="AG183">
        <v>0</v>
      </c>
      <c r="AH183">
        <v>0</v>
      </c>
      <c r="AY183">
        <v>0</v>
      </c>
    </row>
    <row r="184" spans="1:51" x14ac:dyDescent="0.25">
      <c r="A184" s="4" t="s">
        <v>215</v>
      </c>
      <c r="H184" s="52">
        <f t="shared" si="38"/>
        <v>0</v>
      </c>
      <c r="K184" s="112">
        <v>90</v>
      </c>
      <c r="L184" s="112">
        <f>K184*AF1</f>
        <v>2700</v>
      </c>
      <c r="M184" s="112"/>
      <c r="N184" s="112"/>
      <c r="T184" s="52">
        <f t="shared" si="31"/>
        <v>0</v>
      </c>
      <c r="V184" s="51">
        <f>$AY$1*H186</f>
        <v>0</v>
      </c>
      <c r="AG184">
        <v>0</v>
      </c>
      <c r="AH184">
        <v>0</v>
      </c>
      <c r="AY184">
        <v>0</v>
      </c>
    </row>
    <row r="185" spans="1:51" x14ac:dyDescent="0.25">
      <c r="A185" s="4" t="s">
        <v>216</v>
      </c>
      <c r="H185" s="52">
        <f t="shared" si="38"/>
        <v>0</v>
      </c>
      <c r="K185" s="112"/>
      <c r="L185" s="112"/>
      <c r="M185" s="112"/>
      <c r="N185" s="112"/>
      <c r="T185" s="52">
        <f t="shared" si="31"/>
        <v>0</v>
      </c>
      <c r="V185" s="51" t="e">
        <f>$AY$1*#REF!</f>
        <v>#REF!</v>
      </c>
      <c r="AG185">
        <v>0</v>
      </c>
      <c r="AH185">
        <v>0</v>
      </c>
      <c r="AY185">
        <v>0</v>
      </c>
    </row>
    <row r="186" spans="1:51" x14ac:dyDescent="0.25">
      <c r="A186" s="4" t="s">
        <v>217</v>
      </c>
      <c r="H186" s="52">
        <f t="shared" si="38"/>
        <v>0</v>
      </c>
      <c r="K186" s="112"/>
      <c r="L186" s="112"/>
      <c r="M186" s="112"/>
      <c r="N186" s="112"/>
      <c r="T186" s="52">
        <f t="shared" si="31"/>
        <v>0</v>
      </c>
      <c r="V186" s="51" t="e">
        <f>$AY$1*#REF!</f>
        <v>#REF!</v>
      </c>
      <c r="AG186">
        <v>0</v>
      </c>
      <c r="AH186">
        <v>0</v>
      </c>
      <c r="AY186">
        <v>0</v>
      </c>
    </row>
    <row r="187" spans="1:51" x14ac:dyDescent="0.25">
      <c r="A187" s="4" t="s">
        <v>8</v>
      </c>
      <c r="F187" s="52">
        <v>80</v>
      </c>
      <c r="G187" s="52">
        <v>48</v>
      </c>
      <c r="H187" s="52">
        <f t="shared" si="38"/>
        <v>1805.4877074718456</v>
      </c>
      <c r="K187" s="52">
        <v>50</v>
      </c>
      <c r="L187" s="52">
        <f>K187*AF$1</f>
        <v>1500</v>
      </c>
      <c r="T187" s="52">
        <f t="shared" si="31"/>
        <v>0</v>
      </c>
      <c r="V187" s="51">
        <f>$AY$1*H189</f>
        <v>0</v>
      </c>
      <c r="AG187">
        <v>48</v>
      </c>
      <c r="AH187">
        <v>32</v>
      </c>
      <c r="AY187">
        <v>1805.4877074718456</v>
      </c>
    </row>
    <row r="188" spans="1:51" x14ac:dyDescent="0.25">
      <c r="A188" s="4" t="s">
        <v>416</v>
      </c>
      <c r="H188" s="52">
        <f t="shared" si="38"/>
        <v>0</v>
      </c>
      <c r="L188" s="52">
        <f>K188*AF$1</f>
        <v>0</v>
      </c>
      <c r="S188" s="11">
        <v>250</v>
      </c>
      <c r="T188" s="52">
        <f t="shared" si="31"/>
        <v>12126.260899457786</v>
      </c>
      <c r="V188" s="51">
        <f>$AY$1*H190</f>
        <v>0</v>
      </c>
      <c r="AG188">
        <v>0</v>
      </c>
      <c r="AH188">
        <v>0</v>
      </c>
      <c r="AY188">
        <v>0</v>
      </c>
    </row>
    <row r="189" spans="1:51" x14ac:dyDescent="0.25">
      <c r="A189" s="4" t="s">
        <v>334</v>
      </c>
      <c r="H189" s="52">
        <f t="shared" si="38"/>
        <v>0</v>
      </c>
      <c r="L189" s="52">
        <f>K189*AF$1</f>
        <v>0</v>
      </c>
      <c r="S189" s="11">
        <v>100</v>
      </c>
      <c r="T189" s="52">
        <f t="shared" si="31"/>
        <v>4850.5043597831136</v>
      </c>
      <c r="V189" s="51">
        <f>$AY$1*H191</f>
        <v>0</v>
      </c>
      <c r="AG189">
        <v>0</v>
      </c>
      <c r="AH189">
        <v>0</v>
      </c>
      <c r="AY189">
        <v>0</v>
      </c>
    </row>
    <row r="190" spans="1:51" x14ac:dyDescent="0.25">
      <c r="A190" s="4" t="s">
        <v>335</v>
      </c>
      <c r="H190" s="52">
        <f t="shared" si="38"/>
        <v>0</v>
      </c>
      <c r="L190" s="52">
        <f>K190*AF$1</f>
        <v>0</v>
      </c>
      <c r="S190" s="11">
        <v>80</v>
      </c>
      <c r="T190" s="52">
        <f t="shared" si="31"/>
        <v>3880.4034878264911</v>
      </c>
      <c r="V190" s="51">
        <f>$AY$1*H192</f>
        <v>0</v>
      </c>
      <c r="AG190">
        <v>0</v>
      </c>
      <c r="AH190">
        <v>0</v>
      </c>
      <c r="AY190">
        <v>0</v>
      </c>
    </row>
    <row r="191" spans="1:51" x14ac:dyDescent="0.25">
      <c r="A191" s="4" t="s">
        <v>1396</v>
      </c>
      <c r="H191" s="52">
        <f t="shared" si="38"/>
        <v>0</v>
      </c>
      <c r="O191" s="52">
        <v>160</v>
      </c>
      <c r="P191" s="52">
        <v>8800</v>
      </c>
      <c r="S191" s="11"/>
      <c r="T191" s="52">
        <f t="shared" si="31"/>
        <v>0</v>
      </c>
      <c r="U191" s="51" t="s">
        <v>1381</v>
      </c>
      <c r="V191" s="51" t="e">
        <f>$AY$1*#REF!</f>
        <v>#REF!</v>
      </c>
      <c r="AY191">
        <v>0</v>
      </c>
    </row>
    <row r="192" spans="1:51" x14ac:dyDescent="0.25">
      <c r="A192" s="2" t="s">
        <v>218</v>
      </c>
      <c r="H192" s="52">
        <f t="shared" si="38"/>
        <v>0</v>
      </c>
      <c r="L192" s="52">
        <f t="shared" ref="L192:L198" si="39">K192*AF$1</f>
        <v>0</v>
      </c>
      <c r="O192" s="54">
        <v>140</v>
      </c>
      <c r="P192" s="10">
        <v>7700</v>
      </c>
      <c r="Q192" s="10"/>
      <c r="R192" s="10"/>
      <c r="T192" s="52">
        <f t="shared" si="31"/>
        <v>0</v>
      </c>
      <c r="U192" s="51" t="s">
        <v>1384</v>
      </c>
      <c r="V192" s="51">
        <f>$AY$1*H193</f>
        <v>0</v>
      </c>
      <c r="AG192">
        <v>0</v>
      </c>
      <c r="AH192">
        <v>0</v>
      </c>
      <c r="AY192">
        <v>0</v>
      </c>
    </row>
    <row r="193" spans="1:51" x14ac:dyDescent="0.25">
      <c r="A193" s="4" t="s">
        <v>430</v>
      </c>
      <c r="C193" s="116">
        <v>121313</v>
      </c>
      <c r="D193" s="23"/>
      <c r="E193" s="23"/>
      <c r="H193" s="52">
        <f t="shared" si="38"/>
        <v>0</v>
      </c>
      <c r="L193" s="52">
        <f t="shared" si="39"/>
        <v>0</v>
      </c>
      <c r="T193" s="52">
        <f t="shared" si="31"/>
        <v>0</v>
      </c>
      <c r="V193" s="51" t="e">
        <f>$AY$1*#REF!</f>
        <v>#REF!</v>
      </c>
      <c r="AG193">
        <v>0</v>
      </c>
      <c r="AH193">
        <v>0</v>
      </c>
      <c r="AY193">
        <v>0</v>
      </c>
    </row>
    <row r="194" spans="1:51" x14ac:dyDescent="0.25">
      <c r="A194" s="4" t="s">
        <v>431</v>
      </c>
      <c r="C194" s="117"/>
      <c r="D194" s="23"/>
      <c r="E194" s="23"/>
      <c r="H194" s="52">
        <f t="shared" si="38"/>
        <v>0</v>
      </c>
      <c r="L194" s="52">
        <f t="shared" si="39"/>
        <v>0</v>
      </c>
      <c r="T194" s="52">
        <f t="shared" si="31"/>
        <v>0</v>
      </c>
      <c r="V194" s="51" t="e">
        <f>$AY$1*#REF!</f>
        <v>#REF!</v>
      </c>
      <c r="AG194">
        <v>0</v>
      </c>
      <c r="AH194">
        <v>0</v>
      </c>
      <c r="AY194">
        <v>0</v>
      </c>
    </row>
    <row r="195" spans="1:51" x14ac:dyDescent="0.25">
      <c r="A195" s="2" t="s">
        <v>219</v>
      </c>
      <c r="H195" s="52">
        <f t="shared" si="38"/>
        <v>0</v>
      </c>
      <c r="L195" s="52">
        <f t="shared" si="39"/>
        <v>0</v>
      </c>
      <c r="O195" s="54">
        <v>100</v>
      </c>
      <c r="P195" s="10">
        <v>5500</v>
      </c>
      <c r="Q195" s="10"/>
      <c r="R195" s="10"/>
      <c r="S195" s="11">
        <v>70</v>
      </c>
      <c r="T195" s="52">
        <f t="shared" si="31"/>
        <v>3395.3530518481798</v>
      </c>
      <c r="U195" s="51" t="s">
        <v>1383</v>
      </c>
      <c r="V195" s="51" t="e">
        <f>$AY$1*#REF!</f>
        <v>#REF!</v>
      </c>
      <c r="AG195">
        <v>0</v>
      </c>
      <c r="AH195">
        <v>0</v>
      </c>
      <c r="AY195">
        <v>0</v>
      </c>
    </row>
    <row r="196" spans="1:51" x14ac:dyDescent="0.25">
      <c r="A196" s="4" t="s">
        <v>417</v>
      </c>
      <c r="H196" s="52">
        <f t="shared" si="38"/>
        <v>0</v>
      </c>
      <c r="L196" s="52">
        <f t="shared" si="39"/>
        <v>0</v>
      </c>
      <c r="O196" s="54">
        <v>320</v>
      </c>
      <c r="P196" s="10">
        <v>17600</v>
      </c>
      <c r="Q196" s="10"/>
      <c r="R196" s="10"/>
      <c r="S196" s="11">
        <v>200</v>
      </c>
      <c r="T196" s="52">
        <f t="shared" si="31"/>
        <v>9701.0087195662272</v>
      </c>
      <c r="U196" s="51" t="s">
        <v>1384</v>
      </c>
      <c r="V196" s="51" t="e">
        <f>$AY$1*#REF!</f>
        <v>#REF!</v>
      </c>
      <c r="AG196">
        <v>0</v>
      </c>
      <c r="AH196">
        <v>0</v>
      </c>
      <c r="AY196">
        <v>0</v>
      </c>
    </row>
    <row r="197" spans="1:51" x14ac:dyDescent="0.25">
      <c r="A197" s="3" t="s">
        <v>336</v>
      </c>
      <c r="B197" s="54"/>
      <c r="C197" s="54"/>
      <c r="D197" s="54"/>
      <c r="E197" s="54"/>
      <c r="F197" s="53">
        <v>100</v>
      </c>
      <c r="G197" s="53">
        <v>60</v>
      </c>
      <c r="H197" s="52">
        <f t="shared" si="38"/>
        <v>2256.8596343398071</v>
      </c>
      <c r="K197" s="53">
        <v>10</v>
      </c>
      <c r="L197" s="52">
        <f t="shared" si="39"/>
        <v>300</v>
      </c>
      <c r="O197" s="54"/>
      <c r="P197" s="54"/>
      <c r="Q197" s="54"/>
      <c r="R197" s="54"/>
      <c r="S197" s="54"/>
      <c r="T197" s="52">
        <f t="shared" si="31"/>
        <v>0</v>
      </c>
      <c r="V197" s="51">
        <f>$AY$1*H199</f>
        <v>0</v>
      </c>
      <c r="AG197">
        <v>60</v>
      </c>
      <c r="AH197">
        <v>40</v>
      </c>
      <c r="AY197">
        <v>2256.8596343398071</v>
      </c>
    </row>
    <row r="198" spans="1:51" x14ac:dyDescent="0.25">
      <c r="A198" s="4" t="s">
        <v>9</v>
      </c>
      <c r="F198" s="52">
        <v>200</v>
      </c>
      <c r="H198" s="52">
        <f t="shared" si="38"/>
        <v>0</v>
      </c>
      <c r="I198" s="52">
        <v>200</v>
      </c>
      <c r="J198" s="52">
        <f>I198*$AD$1</f>
        <v>7774.080201854933</v>
      </c>
      <c r="L198" s="52">
        <f t="shared" si="39"/>
        <v>0</v>
      </c>
      <c r="T198" s="52">
        <f t="shared" si="31"/>
        <v>0</v>
      </c>
      <c r="V198" s="51">
        <f>$AY$1*H200</f>
        <v>0</v>
      </c>
      <c r="AG198">
        <v>0</v>
      </c>
      <c r="AH198">
        <v>0</v>
      </c>
      <c r="AY198">
        <v>0</v>
      </c>
    </row>
    <row r="199" spans="1:51" x14ac:dyDescent="0.25">
      <c r="A199" s="4" t="s">
        <v>427</v>
      </c>
      <c r="C199" s="112">
        <v>121313</v>
      </c>
      <c r="F199" s="112" t="s">
        <v>1332</v>
      </c>
      <c r="G199" s="112"/>
      <c r="H199" s="112"/>
      <c r="I199" s="112"/>
      <c r="J199" s="112"/>
      <c r="K199" s="112" t="s">
        <v>1332</v>
      </c>
      <c r="L199" s="112"/>
      <c r="M199" s="112"/>
      <c r="N199" s="112"/>
      <c r="O199" s="112" t="s">
        <v>1332</v>
      </c>
      <c r="P199" s="112"/>
      <c r="Q199" s="112"/>
      <c r="R199" s="112"/>
      <c r="S199" s="112" t="s">
        <v>1346</v>
      </c>
      <c r="T199" s="112"/>
      <c r="V199" s="51">
        <f>$AY$1*H201</f>
        <v>0</v>
      </c>
      <c r="AG199" t="e">
        <v>#VALUE!</v>
      </c>
      <c r="AH199" t="e">
        <v>#VALUE!</v>
      </c>
      <c r="AY199">
        <v>0</v>
      </c>
    </row>
    <row r="200" spans="1:51" x14ac:dyDescent="0.25">
      <c r="A200" s="4" t="s">
        <v>428</v>
      </c>
      <c r="C200" s="112"/>
      <c r="F200" s="112" t="s">
        <v>1332</v>
      </c>
      <c r="G200" s="112"/>
      <c r="H200" s="112"/>
      <c r="I200" s="112"/>
      <c r="J200" s="112"/>
      <c r="K200" s="112" t="s">
        <v>1332</v>
      </c>
      <c r="L200" s="112"/>
      <c r="M200" s="112"/>
      <c r="N200" s="112"/>
      <c r="O200" s="112" t="s">
        <v>1332</v>
      </c>
      <c r="P200" s="112"/>
      <c r="Q200" s="112"/>
      <c r="R200" s="112"/>
      <c r="S200" s="112" t="s">
        <v>1346</v>
      </c>
      <c r="T200" s="112"/>
      <c r="V200" s="51" t="e">
        <f>$AY$1*#REF!</f>
        <v>#REF!</v>
      </c>
      <c r="AG200" t="e">
        <v>#VALUE!</v>
      </c>
      <c r="AH200" t="e">
        <v>#VALUE!</v>
      </c>
      <c r="AY200">
        <v>0</v>
      </c>
    </row>
    <row r="201" spans="1:51" x14ac:dyDescent="0.25">
      <c r="A201" s="4" t="s">
        <v>429</v>
      </c>
      <c r="C201" s="112"/>
      <c r="F201" s="112" t="s">
        <v>1332</v>
      </c>
      <c r="G201" s="112"/>
      <c r="H201" s="112"/>
      <c r="I201" s="112"/>
      <c r="J201" s="112"/>
      <c r="K201" s="112" t="s">
        <v>1332</v>
      </c>
      <c r="L201" s="112"/>
      <c r="M201" s="112"/>
      <c r="N201" s="112"/>
      <c r="O201" s="112" t="s">
        <v>1332</v>
      </c>
      <c r="P201" s="112"/>
      <c r="Q201" s="112"/>
      <c r="R201" s="112"/>
      <c r="S201" s="112" t="s">
        <v>1346</v>
      </c>
      <c r="T201" s="112"/>
      <c r="V201" s="51" t="e">
        <f>$AY$1*#REF!</f>
        <v>#REF!</v>
      </c>
      <c r="AG201" t="e">
        <v>#VALUE!</v>
      </c>
      <c r="AH201" t="e">
        <v>#VALUE!</v>
      </c>
      <c r="AY201">
        <v>0</v>
      </c>
    </row>
    <row r="202" spans="1:51" x14ac:dyDescent="0.25">
      <c r="A202" s="7" t="s">
        <v>337</v>
      </c>
      <c r="H202" s="52">
        <f t="shared" ref="H202:H203" si="40">G202*$AD$1</f>
        <v>0</v>
      </c>
      <c r="L202" s="52">
        <f>K202*AF$1</f>
        <v>0</v>
      </c>
      <c r="S202" s="28">
        <v>100</v>
      </c>
      <c r="T202" s="52">
        <f t="shared" ref="T202:T265" si="41">S202*$V$3</f>
        <v>4850.5043597831136</v>
      </c>
      <c r="V202" s="51">
        <f>$AY$1*H203</f>
        <v>0</v>
      </c>
      <c r="AG202">
        <v>0</v>
      </c>
      <c r="AH202">
        <v>0</v>
      </c>
      <c r="AY202">
        <v>0</v>
      </c>
    </row>
    <row r="203" spans="1:51" x14ac:dyDescent="0.25">
      <c r="A203" s="3" t="s">
        <v>338</v>
      </c>
      <c r="B203" s="54"/>
      <c r="C203" s="54"/>
      <c r="D203" s="54"/>
      <c r="E203" s="54"/>
      <c r="F203" s="53"/>
      <c r="H203" s="52">
        <f t="shared" si="40"/>
        <v>0</v>
      </c>
      <c r="I203" s="53"/>
      <c r="K203" s="54"/>
      <c r="L203" s="52">
        <f>K203*AF$1</f>
        <v>0</v>
      </c>
      <c r="O203" s="54"/>
      <c r="P203" s="54"/>
      <c r="Q203" s="54"/>
      <c r="R203" s="54"/>
      <c r="S203" s="54"/>
      <c r="T203" s="52">
        <f t="shared" si="41"/>
        <v>0</v>
      </c>
      <c r="V203" s="51" t="e">
        <f>$AY$1*#REF!</f>
        <v>#REF!</v>
      </c>
      <c r="AG203">
        <v>0</v>
      </c>
      <c r="AH203">
        <v>0</v>
      </c>
      <c r="AY203">
        <v>0</v>
      </c>
    </row>
    <row r="204" spans="1:51" x14ac:dyDescent="0.25">
      <c r="A204" s="2" t="s">
        <v>220</v>
      </c>
      <c r="F204" s="53">
        <v>100</v>
      </c>
      <c r="G204" s="53">
        <v>60</v>
      </c>
      <c r="H204" s="52">
        <f>AY204</f>
        <v>2256.8596343398071</v>
      </c>
      <c r="L204" s="52">
        <f>K204*AF$1</f>
        <v>0</v>
      </c>
      <c r="O204" s="54"/>
      <c r="P204" s="54"/>
      <c r="Q204" s="10"/>
      <c r="R204" s="10"/>
      <c r="T204" s="52">
        <f t="shared" si="41"/>
        <v>0</v>
      </c>
      <c r="U204" s="51" t="s">
        <v>1385</v>
      </c>
      <c r="V204" s="51" t="e">
        <f>$AY$1*#REF!</f>
        <v>#REF!</v>
      </c>
      <c r="AG204">
        <v>60</v>
      </c>
      <c r="AH204">
        <v>40</v>
      </c>
      <c r="AY204">
        <v>2256.8596343398071</v>
      </c>
    </row>
    <row r="205" spans="1:51" x14ac:dyDescent="0.25">
      <c r="A205" s="3" t="s">
        <v>339</v>
      </c>
      <c r="B205" s="54"/>
      <c r="C205" s="54"/>
      <c r="D205" s="54"/>
      <c r="E205" s="54"/>
      <c r="F205" s="53">
        <v>100</v>
      </c>
      <c r="G205" s="53">
        <v>60</v>
      </c>
      <c r="H205" s="52">
        <f t="shared" ref="H205:H206" si="42">AY205</f>
        <v>2256.8596343398071</v>
      </c>
      <c r="K205" s="54"/>
      <c r="L205" s="52">
        <f>K205*AF$1</f>
        <v>0</v>
      </c>
      <c r="O205" s="54"/>
      <c r="P205" s="54"/>
      <c r="Q205" s="54"/>
      <c r="R205" s="54"/>
      <c r="S205" s="28">
        <v>100</v>
      </c>
      <c r="T205" s="52">
        <f t="shared" si="41"/>
        <v>4850.5043597831136</v>
      </c>
      <c r="V205" s="51" t="e">
        <f>$AY$1*#REF!</f>
        <v>#REF!</v>
      </c>
      <c r="AG205">
        <v>60</v>
      </c>
      <c r="AH205">
        <v>40</v>
      </c>
      <c r="AY205">
        <v>2256.8596343398071</v>
      </c>
    </row>
    <row r="206" spans="1:51" x14ac:dyDescent="0.25">
      <c r="A206" s="3" t="s">
        <v>1397</v>
      </c>
      <c r="B206" s="54"/>
      <c r="C206" s="54"/>
      <c r="D206" s="54"/>
      <c r="E206" s="54"/>
      <c r="F206" s="53"/>
      <c r="G206" s="53"/>
      <c r="H206" s="52">
        <f t="shared" si="42"/>
        <v>0</v>
      </c>
      <c r="K206" s="54"/>
      <c r="O206" s="54">
        <v>400</v>
      </c>
      <c r="P206" s="54">
        <v>22000</v>
      </c>
      <c r="Q206" s="54"/>
      <c r="R206" s="54"/>
      <c r="S206" s="28"/>
      <c r="T206" s="52">
        <f t="shared" si="41"/>
        <v>0</v>
      </c>
      <c r="U206" s="51" t="s">
        <v>1381</v>
      </c>
      <c r="V206" s="51" t="e">
        <f>$AY$1*#REF!</f>
        <v>#REF!</v>
      </c>
      <c r="AY206">
        <v>0</v>
      </c>
    </row>
    <row r="207" spans="1:51" x14ac:dyDescent="0.25">
      <c r="A207" s="4" t="s">
        <v>221</v>
      </c>
      <c r="F207" s="112">
        <v>160</v>
      </c>
      <c r="G207" s="112">
        <v>96</v>
      </c>
      <c r="H207" s="112">
        <f>AY207</f>
        <v>3610.9754149436912</v>
      </c>
      <c r="I207" s="112"/>
      <c r="J207" s="112"/>
      <c r="K207" s="112">
        <v>90</v>
      </c>
      <c r="L207" s="112">
        <f>K207*AF1</f>
        <v>2700</v>
      </c>
      <c r="M207" s="112"/>
      <c r="N207" s="112"/>
      <c r="T207" s="52">
        <f t="shared" si="41"/>
        <v>0</v>
      </c>
      <c r="V207" s="51">
        <f t="shared" ref="V207:V218" si="43">$AY$1*H209</f>
        <v>0</v>
      </c>
      <c r="AG207">
        <v>96</v>
      </c>
      <c r="AH207">
        <v>64</v>
      </c>
      <c r="AY207">
        <v>3610.9754149436912</v>
      </c>
    </row>
    <row r="208" spans="1:51" x14ac:dyDescent="0.25">
      <c r="A208" s="4" t="s">
        <v>222</v>
      </c>
      <c r="F208" s="112"/>
      <c r="G208" s="112"/>
      <c r="H208" s="112"/>
      <c r="I208" s="112"/>
      <c r="J208" s="112"/>
      <c r="K208" s="112"/>
      <c r="L208" s="112"/>
      <c r="M208" s="112"/>
      <c r="N208" s="112"/>
      <c r="T208" s="52">
        <f t="shared" si="41"/>
        <v>0</v>
      </c>
      <c r="V208" s="51">
        <f t="shared" si="43"/>
        <v>0</v>
      </c>
      <c r="AG208">
        <v>0</v>
      </c>
      <c r="AH208">
        <v>0</v>
      </c>
      <c r="AY208">
        <v>0</v>
      </c>
    </row>
    <row r="209" spans="1:51" x14ac:dyDescent="0.25">
      <c r="A209" s="4" t="s">
        <v>223</v>
      </c>
      <c r="F209" s="112"/>
      <c r="G209" s="112"/>
      <c r="H209" s="112"/>
      <c r="I209" s="112"/>
      <c r="J209" s="112"/>
      <c r="K209" s="112"/>
      <c r="L209" s="112"/>
      <c r="M209" s="112"/>
      <c r="N209" s="112"/>
      <c r="T209" s="52">
        <f t="shared" si="41"/>
        <v>0</v>
      </c>
      <c r="V209" s="51">
        <f t="shared" si="43"/>
        <v>0</v>
      </c>
      <c r="AG209">
        <v>0</v>
      </c>
      <c r="AH209">
        <v>0</v>
      </c>
      <c r="AY209">
        <v>0</v>
      </c>
    </row>
    <row r="210" spans="1:51" x14ac:dyDescent="0.25">
      <c r="A210" s="4" t="s">
        <v>224</v>
      </c>
      <c r="F210" s="112"/>
      <c r="G210" s="112"/>
      <c r="H210" s="112"/>
      <c r="I210" s="112"/>
      <c r="J210" s="112"/>
      <c r="K210" s="112"/>
      <c r="L210" s="112"/>
      <c r="M210" s="112"/>
      <c r="N210" s="112"/>
      <c r="T210" s="52">
        <f t="shared" si="41"/>
        <v>0</v>
      </c>
      <c r="V210" s="51">
        <f t="shared" si="43"/>
        <v>0</v>
      </c>
      <c r="AG210">
        <v>0</v>
      </c>
      <c r="AH210">
        <v>0</v>
      </c>
      <c r="AY210">
        <v>0</v>
      </c>
    </row>
    <row r="211" spans="1:51" x14ac:dyDescent="0.25">
      <c r="A211" s="4" t="s">
        <v>57</v>
      </c>
      <c r="F211" s="112"/>
      <c r="G211" s="112"/>
      <c r="H211" s="112"/>
      <c r="I211" s="112"/>
      <c r="J211" s="112"/>
      <c r="K211" s="112"/>
      <c r="L211" s="112"/>
      <c r="M211" s="112"/>
      <c r="N211" s="112"/>
      <c r="S211" s="11">
        <v>250</v>
      </c>
      <c r="T211" s="52">
        <f t="shared" si="41"/>
        <v>12126.260899457786</v>
      </c>
      <c r="V211" s="51">
        <f t="shared" si="43"/>
        <v>0</v>
      </c>
      <c r="AG211">
        <v>0</v>
      </c>
      <c r="AH211">
        <v>0</v>
      </c>
      <c r="AY211">
        <v>0</v>
      </c>
    </row>
    <row r="212" spans="1:51" x14ac:dyDescent="0.25">
      <c r="A212" s="4" t="s">
        <v>54</v>
      </c>
      <c r="H212" s="52">
        <f t="shared" ref="H212:H214" si="44">G212*$AD$1</f>
        <v>0</v>
      </c>
      <c r="L212" s="52">
        <f t="shared" ref="L212:L220" si="45">K212*AF$1</f>
        <v>0</v>
      </c>
      <c r="S212" s="11">
        <v>150</v>
      </c>
      <c r="T212" s="52">
        <f t="shared" si="41"/>
        <v>7275.7565396746713</v>
      </c>
      <c r="V212" s="51">
        <f t="shared" si="43"/>
        <v>0</v>
      </c>
      <c r="AG212">
        <v>0</v>
      </c>
      <c r="AH212">
        <v>0</v>
      </c>
      <c r="AY212">
        <v>0</v>
      </c>
    </row>
    <row r="213" spans="1:51" x14ac:dyDescent="0.25">
      <c r="A213" s="4" t="s">
        <v>53</v>
      </c>
      <c r="H213" s="52">
        <f t="shared" si="44"/>
        <v>0</v>
      </c>
      <c r="L213" s="52">
        <f t="shared" si="45"/>
        <v>0</v>
      </c>
      <c r="S213" s="11">
        <v>250</v>
      </c>
      <c r="T213" s="52">
        <f t="shared" si="41"/>
        <v>12126.260899457786</v>
      </c>
      <c r="V213" s="51">
        <f t="shared" si="43"/>
        <v>2183.9305645003487</v>
      </c>
      <c r="AG213">
        <v>0</v>
      </c>
      <c r="AH213">
        <v>0</v>
      </c>
      <c r="AY213">
        <v>0</v>
      </c>
    </row>
    <row r="214" spans="1:51" x14ac:dyDescent="0.25">
      <c r="A214" s="4" t="s">
        <v>55</v>
      </c>
      <c r="H214" s="52">
        <f t="shared" si="44"/>
        <v>0</v>
      </c>
      <c r="L214" s="52">
        <f t="shared" si="45"/>
        <v>0</v>
      </c>
      <c r="O214" s="52">
        <v>305</v>
      </c>
      <c r="P214" s="52">
        <v>16775</v>
      </c>
      <c r="S214" s="11">
        <v>180</v>
      </c>
      <c r="T214" s="52">
        <f t="shared" si="41"/>
        <v>8730.9078476096056</v>
      </c>
      <c r="U214" s="51" t="s">
        <v>1381</v>
      </c>
      <c r="V214" s="51">
        <f t="shared" si="43"/>
        <v>0</v>
      </c>
      <c r="AG214">
        <v>0</v>
      </c>
      <c r="AH214">
        <v>0</v>
      </c>
      <c r="AY214">
        <v>0</v>
      </c>
    </row>
    <row r="215" spans="1:51" x14ac:dyDescent="0.25">
      <c r="A215" s="4" t="s">
        <v>225</v>
      </c>
      <c r="F215" s="112">
        <v>100</v>
      </c>
      <c r="G215" s="112">
        <v>60</v>
      </c>
      <c r="H215" s="112">
        <f>AY215</f>
        <v>2256.8596343398071</v>
      </c>
      <c r="I215" s="112"/>
      <c r="J215" s="112"/>
      <c r="L215" s="52">
        <f t="shared" si="45"/>
        <v>0</v>
      </c>
      <c r="T215" s="52">
        <f t="shared" si="41"/>
        <v>0</v>
      </c>
      <c r="V215" s="51">
        <f t="shared" si="43"/>
        <v>0</v>
      </c>
      <c r="AG215">
        <v>60</v>
      </c>
      <c r="AH215">
        <v>40</v>
      </c>
      <c r="AY215">
        <v>2256.8596343398071</v>
      </c>
    </row>
    <row r="216" spans="1:51" x14ac:dyDescent="0.25">
      <c r="A216" s="4" t="s">
        <v>56</v>
      </c>
      <c r="F216" s="112"/>
      <c r="G216" s="112"/>
      <c r="H216" s="112"/>
      <c r="I216" s="112"/>
      <c r="J216" s="112"/>
      <c r="L216" s="52">
        <f t="shared" si="45"/>
        <v>0</v>
      </c>
      <c r="S216" s="11">
        <v>250</v>
      </c>
      <c r="T216" s="52">
        <f t="shared" si="41"/>
        <v>12126.260899457786</v>
      </c>
      <c r="V216" s="51">
        <f t="shared" si="43"/>
        <v>0</v>
      </c>
      <c r="AG216">
        <v>0</v>
      </c>
      <c r="AH216">
        <v>0</v>
      </c>
      <c r="AY216">
        <v>0</v>
      </c>
    </row>
    <row r="217" spans="1:51" x14ac:dyDescent="0.25">
      <c r="A217" s="4" t="s">
        <v>61</v>
      </c>
      <c r="F217" s="112"/>
      <c r="G217" s="112"/>
      <c r="H217" s="112"/>
      <c r="I217" s="112"/>
      <c r="J217" s="112"/>
      <c r="L217" s="52">
        <f t="shared" si="45"/>
        <v>0</v>
      </c>
      <c r="S217" s="11">
        <v>100</v>
      </c>
      <c r="T217" s="52">
        <f t="shared" si="41"/>
        <v>4850.5043597831136</v>
      </c>
      <c r="V217" s="51">
        <f t="shared" si="43"/>
        <v>0</v>
      </c>
      <c r="AG217">
        <v>0</v>
      </c>
      <c r="AH217">
        <v>0</v>
      </c>
      <c r="AY217">
        <v>0</v>
      </c>
    </row>
    <row r="218" spans="1:51" x14ac:dyDescent="0.25">
      <c r="A218" s="4" t="s">
        <v>58</v>
      </c>
      <c r="H218" s="52">
        <f t="shared" ref="H218:H224" si="46">G218*$AD$1</f>
        <v>0</v>
      </c>
      <c r="L218" s="52">
        <f t="shared" si="45"/>
        <v>0</v>
      </c>
      <c r="S218" s="11">
        <v>250</v>
      </c>
      <c r="T218" s="52">
        <f t="shared" si="41"/>
        <v>12126.260899457786</v>
      </c>
      <c r="V218" s="51">
        <f t="shared" si="43"/>
        <v>0</v>
      </c>
      <c r="AG218">
        <v>0</v>
      </c>
      <c r="AH218">
        <v>0</v>
      </c>
      <c r="AY218">
        <v>0</v>
      </c>
    </row>
    <row r="219" spans="1:51" x14ac:dyDescent="0.25">
      <c r="A219" s="4" t="s">
        <v>59</v>
      </c>
      <c r="H219" s="52">
        <f t="shared" si="46"/>
        <v>0</v>
      </c>
      <c r="L219" s="52">
        <f t="shared" si="45"/>
        <v>0</v>
      </c>
      <c r="S219" s="11">
        <v>190</v>
      </c>
      <c r="T219" s="52">
        <f t="shared" si="41"/>
        <v>9215.9582835879173</v>
      </c>
      <c r="V219" s="51" t="e">
        <f>$AY$1*#REF!</f>
        <v>#REF!</v>
      </c>
      <c r="AG219">
        <v>0</v>
      </c>
      <c r="AH219">
        <v>0</v>
      </c>
      <c r="AY219">
        <v>0</v>
      </c>
    </row>
    <row r="220" spans="1:51" x14ac:dyDescent="0.25">
      <c r="A220" s="4" t="s">
        <v>60</v>
      </c>
      <c r="H220" s="52">
        <f t="shared" si="46"/>
        <v>0</v>
      </c>
      <c r="L220" s="52">
        <f t="shared" si="45"/>
        <v>0</v>
      </c>
      <c r="S220" s="11">
        <v>180</v>
      </c>
      <c r="T220" s="52">
        <f t="shared" si="41"/>
        <v>8730.9078476096056</v>
      </c>
      <c r="V220" s="51" t="e">
        <f>$AY$1*#REF!</f>
        <v>#REF!</v>
      </c>
      <c r="AG220">
        <v>0</v>
      </c>
      <c r="AH220">
        <v>0</v>
      </c>
      <c r="AY220">
        <v>0</v>
      </c>
    </row>
    <row r="221" spans="1:51" x14ac:dyDescent="0.25">
      <c r="A221" s="2" t="s">
        <v>1398</v>
      </c>
      <c r="O221" s="54">
        <v>120</v>
      </c>
      <c r="P221" s="54">
        <v>6600</v>
      </c>
      <c r="Q221" s="10"/>
      <c r="R221" s="10"/>
      <c r="T221" s="52">
        <f t="shared" si="41"/>
        <v>0</v>
      </c>
      <c r="U221" s="51" t="s">
        <v>1381</v>
      </c>
      <c r="V221" s="51">
        <f t="shared" ref="V221:V249" si="47">$AY$1*H223</f>
        <v>2183.9305645003487</v>
      </c>
      <c r="AY221">
        <v>0</v>
      </c>
    </row>
    <row r="222" spans="1:51" x14ac:dyDescent="0.25">
      <c r="A222" s="2" t="s">
        <v>226</v>
      </c>
      <c r="H222" s="52">
        <f t="shared" si="46"/>
        <v>0</v>
      </c>
      <c r="L222" s="52">
        <f>K222*AF$1</f>
        <v>0</v>
      </c>
      <c r="O222" s="54">
        <v>120</v>
      </c>
      <c r="P222" s="10">
        <v>6600</v>
      </c>
      <c r="Q222" s="10"/>
      <c r="R222" s="10"/>
      <c r="T222" s="52">
        <f t="shared" si="41"/>
        <v>0</v>
      </c>
      <c r="U222" s="51" t="s">
        <v>1384</v>
      </c>
      <c r="V222" s="51">
        <f t="shared" si="47"/>
        <v>0</v>
      </c>
      <c r="AG222">
        <v>0</v>
      </c>
      <c r="AH222">
        <v>0</v>
      </c>
      <c r="AY222">
        <v>0</v>
      </c>
    </row>
    <row r="223" spans="1:51" x14ac:dyDescent="0.25">
      <c r="A223" s="4" t="s">
        <v>12</v>
      </c>
      <c r="F223" s="52">
        <v>100</v>
      </c>
      <c r="G223" s="52">
        <v>60</v>
      </c>
      <c r="H223" s="52">
        <f>AY223</f>
        <v>2256.8596343398071</v>
      </c>
      <c r="L223" s="52">
        <f>K223*AF$1</f>
        <v>0</v>
      </c>
      <c r="S223" s="11">
        <v>240</v>
      </c>
      <c r="T223" s="52">
        <f t="shared" si="41"/>
        <v>11641.210463479474</v>
      </c>
      <c r="V223" s="51">
        <f t="shared" si="47"/>
        <v>2183.9305645003487</v>
      </c>
      <c r="AG223">
        <v>60</v>
      </c>
      <c r="AH223">
        <v>40</v>
      </c>
      <c r="AY223">
        <v>2256.8596343398071</v>
      </c>
    </row>
    <row r="224" spans="1:51" x14ac:dyDescent="0.25">
      <c r="A224" s="5" t="s">
        <v>230</v>
      </c>
      <c r="H224" s="52">
        <f t="shared" si="46"/>
        <v>0</v>
      </c>
      <c r="L224" s="52">
        <f>K224*AF$1</f>
        <v>0</v>
      </c>
      <c r="O224" s="54">
        <v>160</v>
      </c>
      <c r="P224" s="10">
        <v>8800</v>
      </c>
      <c r="Q224" s="10"/>
      <c r="R224" s="10"/>
      <c r="S224" s="11">
        <v>100</v>
      </c>
      <c r="T224" s="52">
        <f t="shared" si="41"/>
        <v>4850.5043597831136</v>
      </c>
      <c r="U224" s="51" t="s">
        <v>1384</v>
      </c>
      <c r="V224" s="51">
        <f t="shared" si="47"/>
        <v>0</v>
      </c>
      <c r="AG224">
        <v>0</v>
      </c>
      <c r="AH224">
        <v>0</v>
      </c>
      <c r="AY224">
        <v>0</v>
      </c>
    </row>
    <row r="225" spans="1:51" x14ac:dyDescent="0.25">
      <c r="A225" s="4" t="s">
        <v>227</v>
      </c>
      <c r="F225" s="112">
        <v>100</v>
      </c>
      <c r="G225" s="112">
        <v>60</v>
      </c>
      <c r="H225" s="112">
        <f>AY225</f>
        <v>2256.8596343398071</v>
      </c>
      <c r="I225" s="112"/>
      <c r="J225" s="112"/>
      <c r="K225" s="112">
        <v>50</v>
      </c>
      <c r="L225" s="112">
        <f>K225*AF1</f>
        <v>1500</v>
      </c>
      <c r="M225" s="112"/>
      <c r="N225" s="112"/>
      <c r="T225" s="52">
        <f t="shared" si="41"/>
        <v>0</v>
      </c>
      <c r="V225" s="51">
        <f t="shared" si="47"/>
        <v>0</v>
      </c>
      <c r="AG225">
        <v>60</v>
      </c>
      <c r="AH225">
        <v>40</v>
      </c>
      <c r="AY225">
        <v>2256.8596343398071</v>
      </c>
    </row>
    <row r="226" spans="1:51" x14ac:dyDescent="0.25">
      <c r="A226" s="4" t="s">
        <v>228</v>
      </c>
      <c r="F226" s="112"/>
      <c r="G226" s="112"/>
      <c r="H226" s="112"/>
      <c r="I226" s="112"/>
      <c r="J226" s="112"/>
      <c r="K226" s="112"/>
      <c r="L226" s="112"/>
      <c r="M226" s="112"/>
      <c r="N226" s="112"/>
      <c r="T226" s="52">
        <f t="shared" si="41"/>
        <v>0</v>
      </c>
      <c r="V226" s="51">
        <f t="shared" si="47"/>
        <v>0</v>
      </c>
      <c r="AG226">
        <v>0</v>
      </c>
      <c r="AH226">
        <v>0</v>
      </c>
      <c r="AY226">
        <v>0</v>
      </c>
    </row>
    <row r="227" spans="1:51" x14ac:dyDescent="0.25">
      <c r="A227" s="4" t="s">
        <v>229</v>
      </c>
      <c r="F227" s="112"/>
      <c r="G227" s="112"/>
      <c r="H227" s="112"/>
      <c r="I227" s="112"/>
      <c r="J227" s="112"/>
      <c r="K227" s="112"/>
      <c r="L227" s="112"/>
      <c r="M227" s="112"/>
      <c r="N227" s="112"/>
      <c r="T227" s="52">
        <f t="shared" si="41"/>
        <v>0</v>
      </c>
      <c r="V227" s="51">
        <f t="shared" si="47"/>
        <v>0</v>
      </c>
      <c r="AG227">
        <v>0</v>
      </c>
      <c r="AH227">
        <v>0</v>
      </c>
      <c r="AY227">
        <v>0</v>
      </c>
    </row>
    <row r="228" spans="1:51" x14ac:dyDescent="0.25">
      <c r="A228" s="5" t="s">
        <v>231</v>
      </c>
      <c r="H228" s="52">
        <f t="shared" ref="H228:H229" si="48">G228*$AD$1</f>
        <v>0</v>
      </c>
      <c r="L228" s="52">
        <f t="shared" ref="L228:L237" si="49">K228*AF$1</f>
        <v>0</v>
      </c>
      <c r="O228" s="54">
        <v>270</v>
      </c>
      <c r="P228" s="10">
        <v>14850</v>
      </c>
      <c r="Q228" s="10"/>
      <c r="R228" s="10"/>
      <c r="T228" s="52">
        <f t="shared" si="41"/>
        <v>0</v>
      </c>
      <c r="U228" s="51" t="s">
        <v>1384</v>
      </c>
      <c r="V228" s="51">
        <f t="shared" si="47"/>
        <v>2183.9305645003487</v>
      </c>
      <c r="AG228">
        <v>0</v>
      </c>
      <c r="AH228">
        <v>0</v>
      </c>
      <c r="AY228">
        <v>0</v>
      </c>
    </row>
    <row r="229" spans="1:51" x14ac:dyDescent="0.25">
      <c r="A229" s="4" t="s">
        <v>340</v>
      </c>
      <c r="H229" s="52">
        <f t="shared" si="48"/>
        <v>0</v>
      </c>
      <c r="L229" s="52">
        <f t="shared" si="49"/>
        <v>0</v>
      </c>
      <c r="S229" s="11">
        <v>70</v>
      </c>
      <c r="T229" s="52">
        <f t="shared" si="41"/>
        <v>3395.3530518481798</v>
      </c>
      <c r="V229" s="51">
        <f t="shared" si="47"/>
        <v>0</v>
      </c>
      <c r="AG229">
        <v>0</v>
      </c>
      <c r="AH229">
        <v>0</v>
      </c>
      <c r="AY229">
        <v>0</v>
      </c>
    </row>
    <row r="230" spans="1:51" x14ac:dyDescent="0.25">
      <c r="A230" s="2" t="s">
        <v>232</v>
      </c>
      <c r="F230" s="106">
        <v>100</v>
      </c>
      <c r="G230" s="106">
        <v>60</v>
      </c>
      <c r="H230" s="112">
        <f>AY230</f>
        <v>2256.8596343398071</v>
      </c>
      <c r="I230" s="112"/>
      <c r="J230" s="112"/>
      <c r="L230" s="52">
        <f t="shared" si="49"/>
        <v>0</v>
      </c>
      <c r="O230" s="54"/>
      <c r="P230" s="54"/>
      <c r="Q230" s="10"/>
      <c r="R230" s="10"/>
      <c r="T230" s="52">
        <f t="shared" si="41"/>
        <v>0</v>
      </c>
      <c r="U230" s="51" t="s">
        <v>1385</v>
      </c>
      <c r="V230" s="51">
        <f t="shared" si="47"/>
        <v>0</v>
      </c>
      <c r="AG230">
        <v>60</v>
      </c>
      <c r="AH230">
        <v>40</v>
      </c>
      <c r="AY230">
        <v>2256.8596343398071</v>
      </c>
    </row>
    <row r="231" spans="1:51" x14ac:dyDescent="0.25">
      <c r="A231" s="4" t="s">
        <v>424</v>
      </c>
      <c r="F231" s="106"/>
      <c r="G231" s="106"/>
      <c r="H231" s="112"/>
      <c r="I231" s="112"/>
      <c r="J231" s="112"/>
      <c r="L231" s="52">
        <f t="shared" si="49"/>
        <v>0</v>
      </c>
      <c r="S231" s="11"/>
      <c r="T231" s="52">
        <f t="shared" si="41"/>
        <v>0</v>
      </c>
      <c r="V231" s="51">
        <f t="shared" si="47"/>
        <v>0</v>
      </c>
      <c r="AG231">
        <v>0</v>
      </c>
      <c r="AH231">
        <v>0</v>
      </c>
      <c r="AY231">
        <v>0</v>
      </c>
    </row>
    <row r="232" spans="1:51" x14ac:dyDescent="0.25">
      <c r="A232" s="4" t="s">
        <v>341</v>
      </c>
      <c r="H232" s="52">
        <f t="shared" ref="H232:H239" si="50">G232*$AD$1</f>
        <v>0</v>
      </c>
      <c r="L232" s="52">
        <f t="shared" si="49"/>
        <v>0</v>
      </c>
      <c r="S232" s="11">
        <v>120</v>
      </c>
      <c r="T232" s="52">
        <f t="shared" si="41"/>
        <v>5820.6052317397371</v>
      </c>
      <c r="V232" s="51">
        <f t="shared" si="47"/>
        <v>0</v>
      </c>
      <c r="AG232">
        <v>0</v>
      </c>
      <c r="AH232">
        <v>0</v>
      </c>
      <c r="AY232">
        <v>0</v>
      </c>
    </row>
    <row r="233" spans="1:51" x14ac:dyDescent="0.25">
      <c r="A233" s="4" t="s">
        <v>342</v>
      </c>
      <c r="H233" s="52">
        <f t="shared" si="50"/>
        <v>0</v>
      </c>
      <c r="K233" s="52">
        <v>40</v>
      </c>
      <c r="L233" s="52">
        <f t="shared" si="49"/>
        <v>1200</v>
      </c>
      <c r="S233" s="11">
        <v>100</v>
      </c>
      <c r="T233" s="52">
        <f t="shared" si="41"/>
        <v>4850.5043597831136</v>
      </c>
      <c r="V233" s="51">
        <f t="shared" si="47"/>
        <v>0</v>
      </c>
      <c r="AG233">
        <v>0</v>
      </c>
      <c r="AH233">
        <v>0</v>
      </c>
      <c r="AY233">
        <v>0</v>
      </c>
    </row>
    <row r="234" spans="1:51" x14ac:dyDescent="0.25">
      <c r="A234" s="4" t="s">
        <v>343</v>
      </c>
      <c r="H234" s="52">
        <f t="shared" si="50"/>
        <v>0</v>
      </c>
      <c r="L234" s="52">
        <f t="shared" si="49"/>
        <v>0</v>
      </c>
      <c r="S234" s="11">
        <v>120</v>
      </c>
      <c r="T234" s="52">
        <f t="shared" si="41"/>
        <v>5820.6052317397371</v>
      </c>
      <c r="V234" s="51">
        <f t="shared" si="47"/>
        <v>0</v>
      </c>
      <c r="AG234">
        <v>0</v>
      </c>
      <c r="AH234">
        <v>0</v>
      </c>
      <c r="AY234">
        <v>0</v>
      </c>
    </row>
    <row r="235" spans="1:51" x14ac:dyDescent="0.25">
      <c r="A235" s="4" t="s">
        <v>344</v>
      </c>
      <c r="H235" s="52">
        <f t="shared" si="50"/>
        <v>0</v>
      </c>
      <c r="L235" s="52">
        <f t="shared" si="49"/>
        <v>0</v>
      </c>
      <c r="S235" s="11">
        <v>100</v>
      </c>
      <c r="T235" s="52">
        <f t="shared" si="41"/>
        <v>4850.5043597831136</v>
      </c>
      <c r="V235" s="51">
        <f t="shared" si="47"/>
        <v>0</v>
      </c>
      <c r="AG235">
        <v>0</v>
      </c>
      <c r="AH235">
        <v>0</v>
      </c>
      <c r="AY235">
        <v>0</v>
      </c>
    </row>
    <row r="236" spans="1:51" x14ac:dyDescent="0.25">
      <c r="A236" s="4" t="s">
        <v>345</v>
      </c>
      <c r="H236" s="52">
        <f t="shared" si="50"/>
        <v>0</v>
      </c>
      <c r="L236" s="52">
        <f t="shared" si="49"/>
        <v>0</v>
      </c>
      <c r="S236" s="11">
        <v>70</v>
      </c>
      <c r="T236" s="52">
        <f t="shared" si="41"/>
        <v>3395.3530518481798</v>
      </c>
      <c r="V236" s="51">
        <f t="shared" si="47"/>
        <v>0</v>
      </c>
      <c r="AG236">
        <v>0</v>
      </c>
      <c r="AH236">
        <v>0</v>
      </c>
      <c r="AY236">
        <v>0</v>
      </c>
    </row>
    <row r="237" spans="1:51" x14ac:dyDescent="0.25">
      <c r="A237" s="5" t="s">
        <v>239</v>
      </c>
      <c r="H237" s="52">
        <f t="shared" si="50"/>
        <v>0</v>
      </c>
      <c r="L237" s="52">
        <f t="shared" si="49"/>
        <v>0</v>
      </c>
      <c r="O237" s="54">
        <v>280</v>
      </c>
      <c r="P237" s="10">
        <v>15400</v>
      </c>
      <c r="Q237" s="10"/>
      <c r="R237" s="10"/>
      <c r="T237" s="52">
        <f t="shared" si="41"/>
        <v>0</v>
      </c>
      <c r="U237" s="51" t="s">
        <v>1384</v>
      </c>
      <c r="V237" s="51">
        <f t="shared" si="47"/>
        <v>0</v>
      </c>
      <c r="AG237">
        <v>0</v>
      </c>
      <c r="AH237">
        <v>0</v>
      </c>
      <c r="AY237">
        <v>0</v>
      </c>
    </row>
    <row r="238" spans="1:51" x14ac:dyDescent="0.25">
      <c r="A238" s="4" t="s">
        <v>233</v>
      </c>
      <c r="H238" s="52">
        <f t="shared" si="50"/>
        <v>0</v>
      </c>
      <c r="K238" s="112">
        <v>130</v>
      </c>
      <c r="L238" s="112">
        <f>K238*AF1</f>
        <v>3900</v>
      </c>
      <c r="M238" s="112"/>
      <c r="N238" s="112"/>
      <c r="T238" s="52">
        <f t="shared" si="41"/>
        <v>0</v>
      </c>
      <c r="V238" s="51">
        <f t="shared" si="47"/>
        <v>3275.8958467505231</v>
      </c>
      <c r="AG238">
        <v>0</v>
      </c>
      <c r="AH238">
        <v>0</v>
      </c>
      <c r="AY238">
        <v>0</v>
      </c>
    </row>
    <row r="239" spans="1:51" x14ac:dyDescent="0.25">
      <c r="A239" s="4" t="s">
        <v>234</v>
      </c>
      <c r="H239" s="52">
        <f t="shared" si="50"/>
        <v>0</v>
      </c>
      <c r="K239" s="112"/>
      <c r="L239" s="112"/>
      <c r="M239" s="112"/>
      <c r="N239" s="112"/>
      <c r="S239" s="11">
        <v>100</v>
      </c>
      <c r="T239" s="52">
        <f t="shared" si="41"/>
        <v>4850.5043597831136</v>
      </c>
      <c r="V239" s="51">
        <f t="shared" si="47"/>
        <v>3057.502790300488</v>
      </c>
      <c r="AG239">
        <v>0</v>
      </c>
      <c r="AH239">
        <v>0</v>
      </c>
      <c r="AY239">
        <v>0</v>
      </c>
    </row>
    <row r="240" spans="1:51" x14ac:dyDescent="0.25">
      <c r="A240" s="4" t="s">
        <v>14</v>
      </c>
      <c r="F240" s="52">
        <v>150</v>
      </c>
      <c r="G240" s="52">
        <v>90</v>
      </c>
      <c r="H240" s="52">
        <f>AY240</f>
        <v>3385.2894515097109</v>
      </c>
      <c r="L240" s="52">
        <f t="shared" ref="L240:L255" si="51">K240*AF$1</f>
        <v>0</v>
      </c>
      <c r="O240" s="54">
        <v>250</v>
      </c>
      <c r="P240" s="10">
        <v>13750</v>
      </c>
      <c r="Q240" s="10"/>
      <c r="R240" s="10"/>
      <c r="S240" s="11">
        <v>250</v>
      </c>
      <c r="T240" s="52">
        <f t="shared" si="41"/>
        <v>12126.260899457786</v>
      </c>
      <c r="U240" s="51" t="s">
        <v>1384</v>
      </c>
      <c r="V240" s="51">
        <f t="shared" si="47"/>
        <v>2620.7166774004186</v>
      </c>
      <c r="AG240">
        <v>90</v>
      </c>
      <c r="AH240">
        <v>60</v>
      </c>
      <c r="AY240">
        <v>3385.2894515097109</v>
      </c>
    </row>
    <row r="241" spans="1:51" x14ac:dyDescent="0.25">
      <c r="A241" s="4" t="s">
        <v>235</v>
      </c>
      <c r="F241" s="52">
        <v>140</v>
      </c>
      <c r="G241" s="52">
        <v>84</v>
      </c>
      <c r="H241" s="52">
        <f t="shared" ref="H241:H246" si="52">AY241</f>
        <v>3159.6034880757302</v>
      </c>
      <c r="L241" s="52">
        <f t="shared" si="51"/>
        <v>0</v>
      </c>
      <c r="O241" s="54">
        <v>280</v>
      </c>
      <c r="P241" s="10">
        <v>15400</v>
      </c>
      <c r="Q241" s="10"/>
      <c r="R241" s="10"/>
      <c r="S241" s="11">
        <v>250</v>
      </c>
      <c r="T241" s="52">
        <f t="shared" si="41"/>
        <v>12126.260899457786</v>
      </c>
      <c r="U241" s="51" t="s">
        <v>1384</v>
      </c>
      <c r="V241" s="51">
        <f t="shared" si="47"/>
        <v>2183.9305645003487</v>
      </c>
      <c r="AG241">
        <v>84</v>
      </c>
      <c r="AH241">
        <v>56</v>
      </c>
      <c r="AY241">
        <v>3159.6034880757302</v>
      </c>
    </row>
    <row r="242" spans="1:51" x14ac:dyDescent="0.25">
      <c r="A242" s="4" t="s">
        <v>15</v>
      </c>
      <c r="F242" s="52">
        <v>120</v>
      </c>
      <c r="G242" s="52">
        <v>72</v>
      </c>
      <c r="H242" s="52">
        <f t="shared" si="52"/>
        <v>2708.2315612077687</v>
      </c>
      <c r="K242" s="52">
        <v>100</v>
      </c>
      <c r="L242" s="52">
        <f t="shared" si="51"/>
        <v>3000</v>
      </c>
      <c r="O242" s="54">
        <v>300</v>
      </c>
      <c r="P242" s="10">
        <v>16500</v>
      </c>
      <c r="Q242" s="10"/>
      <c r="R242" s="10"/>
      <c r="S242" s="11">
        <v>70</v>
      </c>
      <c r="T242" s="52">
        <f t="shared" si="41"/>
        <v>3395.3530518481798</v>
      </c>
      <c r="U242" s="51" t="s">
        <v>1384</v>
      </c>
      <c r="V242" s="51">
        <f t="shared" si="47"/>
        <v>2183.9305645003487</v>
      </c>
      <c r="AG242">
        <v>72</v>
      </c>
      <c r="AH242">
        <v>48</v>
      </c>
      <c r="AY242">
        <v>2708.2315612077687</v>
      </c>
    </row>
    <row r="243" spans="1:51" x14ac:dyDescent="0.25">
      <c r="A243" s="4" t="s">
        <v>16</v>
      </c>
      <c r="F243" s="52">
        <v>100</v>
      </c>
      <c r="G243" s="52">
        <v>60</v>
      </c>
      <c r="H243" s="52">
        <f t="shared" si="52"/>
        <v>2256.8596343398071</v>
      </c>
      <c r="K243" s="52">
        <v>100</v>
      </c>
      <c r="L243" s="52">
        <f t="shared" si="51"/>
        <v>3000</v>
      </c>
      <c r="T243" s="52">
        <f t="shared" si="41"/>
        <v>0</v>
      </c>
      <c r="V243" s="51">
        <f t="shared" si="47"/>
        <v>2183.9305645003487</v>
      </c>
      <c r="AG243">
        <v>60</v>
      </c>
      <c r="AH243">
        <v>40</v>
      </c>
      <c r="AY243">
        <v>2256.8596343398071</v>
      </c>
    </row>
    <row r="244" spans="1:51" x14ac:dyDescent="0.25">
      <c r="A244" s="4" t="s">
        <v>17</v>
      </c>
      <c r="F244" s="52">
        <v>100</v>
      </c>
      <c r="G244" s="52">
        <v>60</v>
      </c>
      <c r="H244" s="52">
        <f t="shared" si="52"/>
        <v>2256.8596343398071</v>
      </c>
      <c r="K244" s="52">
        <v>100</v>
      </c>
      <c r="L244" s="52">
        <f t="shared" si="51"/>
        <v>3000</v>
      </c>
      <c r="T244" s="52">
        <f t="shared" si="41"/>
        <v>0</v>
      </c>
      <c r="V244" s="51">
        <f t="shared" si="47"/>
        <v>436.78611290006967</v>
      </c>
      <c r="AG244">
        <v>60</v>
      </c>
      <c r="AH244">
        <v>40</v>
      </c>
      <c r="AY244">
        <v>2256.8596343398071</v>
      </c>
    </row>
    <row r="245" spans="1:51" x14ac:dyDescent="0.25">
      <c r="A245" s="4" t="s">
        <v>18</v>
      </c>
      <c r="F245" s="52">
        <v>100</v>
      </c>
      <c r="G245" s="52">
        <v>60</v>
      </c>
      <c r="H245" s="52">
        <f t="shared" si="52"/>
        <v>2256.8596343398071</v>
      </c>
      <c r="L245" s="52">
        <f t="shared" si="51"/>
        <v>0</v>
      </c>
      <c r="O245" s="54">
        <v>300</v>
      </c>
      <c r="P245" s="10">
        <v>16500</v>
      </c>
      <c r="Q245" s="10"/>
      <c r="R245" s="10"/>
      <c r="S245" s="11">
        <v>100</v>
      </c>
      <c r="T245" s="52">
        <f t="shared" si="41"/>
        <v>4850.5043597831136</v>
      </c>
      <c r="U245" s="51" t="s">
        <v>1384</v>
      </c>
      <c r="V245" s="51">
        <f t="shared" si="47"/>
        <v>436.78611290006967</v>
      </c>
      <c r="AG245">
        <v>60</v>
      </c>
      <c r="AH245">
        <v>40</v>
      </c>
      <c r="AY245">
        <v>2256.8596343398071</v>
      </c>
    </row>
    <row r="246" spans="1:51" x14ac:dyDescent="0.25">
      <c r="A246" s="4" t="s">
        <v>13</v>
      </c>
      <c r="F246" s="52">
        <v>20</v>
      </c>
      <c r="G246" s="52">
        <v>12</v>
      </c>
      <c r="H246" s="52">
        <f t="shared" si="52"/>
        <v>451.37192686796141</v>
      </c>
      <c r="K246" s="52">
        <v>70</v>
      </c>
      <c r="L246" s="52">
        <f t="shared" si="51"/>
        <v>2100</v>
      </c>
      <c r="O246" s="54">
        <v>280</v>
      </c>
      <c r="P246" s="10">
        <v>15400</v>
      </c>
      <c r="Q246" s="10"/>
      <c r="R246" s="10"/>
      <c r="S246" s="11">
        <v>280</v>
      </c>
      <c r="T246" s="52">
        <f t="shared" si="41"/>
        <v>13581.412207392719</v>
      </c>
      <c r="U246" s="51" t="s">
        <v>1384</v>
      </c>
      <c r="V246" s="51">
        <f t="shared" si="47"/>
        <v>0</v>
      </c>
      <c r="AG246">
        <v>12</v>
      </c>
      <c r="AH246">
        <v>8</v>
      </c>
      <c r="AY246">
        <v>451.37192686796141</v>
      </c>
    </row>
    <row r="247" spans="1:51" x14ac:dyDescent="0.25">
      <c r="A247" s="4" t="s">
        <v>236</v>
      </c>
      <c r="F247" s="112">
        <v>20</v>
      </c>
      <c r="G247" s="112">
        <v>12</v>
      </c>
      <c r="H247" s="112">
        <f>AY247</f>
        <v>451.37192686796141</v>
      </c>
      <c r="I247" s="112"/>
      <c r="J247" s="112"/>
      <c r="L247" s="52">
        <f t="shared" si="51"/>
        <v>0</v>
      </c>
      <c r="O247" s="54">
        <v>280</v>
      </c>
      <c r="P247" s="10">
        <v>15400</v>
      </c>
      <c r="Q247" s="10"/>
      <c r="R247" s="10"/>
      <c r="S247" s="11">
        <v>280</v>
      </c>
      <c r="T247" s="52">
        <f t="shared" si="41"/>
        <v>13581.412207392719</v>
      </c>
      <c r="U247" s="51" t="s">
        <v>1384</v>
      </c>
      <c r="V247" s="51">
        <f t="shared" si="47"/>
        <v>0</v>
      </c>
      <c r="AG247">
        <v>12</v>
      </c>
      <c r="AH247">
        <v>8</v>
      </c>
      <c r="AY247">
        <v>451.37192686796141</v>
      </c>
    </row>
    <row r="248" spans="1:51" x14ac:dyDescent="0.25">
      <c r="A248" s="4" t="s">
        <v>237</v>
      </c>
      <c r="F248" s="112"/>
      <c r="G248" s="112"/>
      <c r="H248" s="112"/>
      <c r="I248" s="112"/>
      <c r="J248" s="112"/>
      <c r="L248" s="52">
        <f t="shared" si="51"/>
        <v>0</v>
      </c>
      <c r="S248" s="11">
        <v>290</v>
      </c>
      <c r="T248" s="52">
        <f t="shared" si="41"/>
        <v>14066.462643371031</v>
      </c>
      <c r="V248" s="51">
        <f t="shared" si="47"/>
        <v>0</v>
      </c>
      <c r="AG248">
        <v>0</v>
      </c>
      <c r="AH248">
        <v>0</v>
      </c>
      <c r="AY248">
        <v>0</v>
      </c>
    </row>
    <row r="249" spans="1:51" x14ac:dyDescent="0.25">
      <c r="A249" s="4" t="s">
        <v>238</v>
      </c>
      <c r="F249" s="112"/>
      <c r="G249" s="112"/>
      <c r="H249" s="112"/>
      <c r="I249" s="112"/>
      <c r="J249" s="112"/>
      <c r="L249" s="52">
        <f t="shared" si="51"/>
        <v>0</v>
      </c>
      <c r="O249" s="54">
        <v>280</v>
      </c>
      <c r="P249" s="10">
        <v>15400</v>
      </c>
      <c r="Q249" s="10"/>
      <c r="R249" s="10"/>
      <c r="S249" s="11">
        <v>250</v>
      </c>
      <c r="T249" s="52">
        <f t="shared" si="41"/>
        <v>12126.260899457786</v>
      </c>
      <c r="U249" s="51" t="s">
        <v>1384</v>
      </c>
      <c r="V249" s="51">
        <f t="shared" si="47"/>
        <v>0</v>
      </c>
      <c r="AG249">
        <v>0</v>
      </c>
      <c r="AH249">
        <v>0</v>
      </c>
      <c r="AY249">
        <v>0</v>
      </c>
    </row>
    <row r="250" spans="1:51" x14ac:dyDescent="0.25">
      <c r="A250" s="5" t="s">
        <v>240</v>
      </c>
      <c r="H250" s="52">
        <f t="shared" ref="H250:H252" si="53">G250*$AD$1</f>
        <v>0</v>
      </c>
      <c r="L250" s="52">
        <f t="shared" si="51"/>
        <v>0</v>
      </c>
      <c r="O250" s="54">
        <v>300</v>
      </c>
      <c r="P250" s="10">
        <v>16500</v>
      </c>
      <c r="Q250" s="10"/>
      <c r="R250" s="10"/>
      <c r="S250" s="11">
        <v>280</v>
      </c>
      <c r="T250" s="52">
        <f t="shared" si="41"/>
        <v>13581.412207392719</v>
      </c>
      <c r="U250" s="51" t="s">
        <v>1384</v>
      </c>
      <c r="V250" s="51" t="e">
        <f>$AY$1*#REF!</f>
        <v>#REF!</v>
      </c>
      <c r="AG250">
        <v>0</v>
      </c>
      <c r="AH250">
        <v>0</v>
      </c>
      <c r="AY250">
        <v>0</v>
      </c>
    </row>
    <row r="251" spans="1:51" x14ac:dyDescent="0.25">
      <c r="A251" s="4" t="s">
        <v>346</v>
      </c>
      <c r="H251" s="52">
        <f t="shared" si="53"/>
        <v>0</v>
      </c>
      <c r="L251" s="52">
        <f t="shared" si="51"/>
        <v>0</v>
      </c>
      <c r="O251" s="52">
        <v>130</v>
      </c>
      <c r="P251" s="52">
        <v>7150</v>
      </c>
      <c r="S251" s="11">
        <v>120</v>
      </c>
      <c r="T251" s="52">
        <f t="shared" si="41"/>
        <v>5820.6052317397371</v>
      </c>
      <c r="U251" s="51" t="s">
        <v>1381</v>
      </c>
      <c r="V251" s="51" t="e">
        <f>$AY$1*#REF!</f>
        <v>#REF!</v>
      </c>
      <c r="AG251">
        <v>0</v>
      </c>
      <c r="AH251">
        <v>0</v>
      </c>
      <c r="AY251">
        <v>0</v>
      </c>
    </row>
    <row r="252" spans="1:51" x14ac:dyDescent="0.25">
      <c r="A252" s="4" t="s">
        <v>241</v>
      </c>
      <c r="D252" s="67"/>
      <c r="E252" s="67"/>
      <c r="H252" s="52">
        <f t="shared" si="53"/>
        <v>0</v>
      </c>
      <c r="K252" s="52">
        <v>70</v>
      </c>
      <c r="L252" s="52">
        <f t="shared" si="51"/>
        <v>2100</v>
      </c>
      <c r="O252" s="54"/>
      <c r="P252" s="54"/>
      <c r="Q252" s="10"/>
      <c r="R252" s="10"/>
      <c r="T252" s="52">
        <f t="shared" si="41"/>
        <v>0</v>
      </c>
      <c r="U252" s="51" t="s">
        <v>1385</v>
      </c>
      <c r="V252" s="51">
        <f>$AY$1*H254</f>
        <v>3931.0750161006276</v>
      </c>
      <c r="AG252">
        <v>0</v>
      </c>
      <c r="AH252">
        <v>0</v>
      </c>
      <c r="AY252">
        <v>0</v>
      </c>
    </row>
    <row r="253" spans="1:51" x14ac:dyDescent="0.25">
      <c r="A253" s="3" t="s">
        <v>347</v>
      </c>
      <c r="B253" s="54"/>
      <c r="C253" s="54"/>
      <c r="D253" s="54"/>
      <c r="E253" s="54"/>
      <c r="F253" s="53">
        <v>100</v>
      </c>
      <c r="G253" s="53">
        <v>60</v>
      </c>
      <c r="H253" s="52">
        <f>AY253</f>
        <v>2256.8596343398071</v>
      </c>
      <c r="K253" s="53">
        <v>30</v>
      </c>
      <c r="L253" s="52">
        <f t="shared" si="51"/>
        <v>900</v>
      </c>
      <c r="O253" s="54"/>
      <c r="P253" s="54"/>
      <c r="Q253" s="54"/>
      <c r="R253" s="54"/>
      <c r="S253" s="54"/>
      <c r="T253" s="52">
        <f t="shared" si="41"/>
        <v>0</v>
      </c>
      <c r="V253" s="51" t="e">
        <f>$AY$1*#REF!</f>
        <v>#REF!</v>
      </c>
      <c r="AG253">
        <v>60</v>
      </c>
      <c r="AH253">
        <v>40</v>
      </c>
      <c r="AY253">
        <v>2256.8596343398071</v>
      </c>
    </row>
    <row r="254" spans="1:51" x14ac:dyDescent="0.25">
      <c r="A254" s="4" t="s">
        <v>19</v>
      </c>
      <c r="F254" s="52">
        <v>180</v>
      </c>
      <c r="G254" s="52">
        <v>108</v>
      </c>
      <c r="H254" s="52">
        <f t="shared" ref="H254:H259" si="54">AY254</f>
        <v>4062.3473418116532</v>
      </c>
      <c r="L254" s="52">
        <f t="shared" si="51"/>
        <v>0</v>
      </c>
      <c r="T254" s="52">
        <f t="shared" si="41"/>
        <v>0</v>
      </c>
      <c r="V254" s="51">
        <f>$AY$1*H255</f>
        <v>0</v>
      </c>
      <c r="AG254">
        <v>108</v>
      </c>
      <c r="AH254">
        <v>72</v>
      </c>
      <c r="AY254">
        <v>4062.3473418116532</v>
      </c>
    </row>
    <row r="255" spans="1:51" x14ac:dyDescent="0.25">
      <c r="A255" s="5" t="s">
        <v>242</v>
      </c>
      <c r="H255" s="52">
        <f t="shared" si="54"/>
        <v>0</v>
      </c>
      <c r="L255" s="52">
        <f t="shared" si="51"/>
        <v>0</v>
      </c>
      <c r="O255" s="54">
        <v>150</v>
      </c>
      <c r="P255" s="10">
        <v>8250</v>
      </c>
      <c r="Q255" s="10"/>
      <c r="R255" s="10"/>
      <c r="T255" s="52">
        <f t="shared" si="41"/>
        <v>0</v>
      </c>
      <c r="U255" s="51" t="s">
        <v>1384</v>
      </c>
      <c r="V255" s="51" t="e">
        <f>$AY$1*#REF!</f>
        <v>#REF!</v>
      </c>
      <c r="AG255">
        <v>0</v>
      </c>
      <c r="AH255">
        <v>0</v>
      </c>
      <c r="AY255">
        <v>0</v>
      </c>
    </row>
    <row r="256" spans="1:51" x14ac:dyDescent="0.25">
      <c r="A256" s="5" t="s">
        <v>1399</v>
      </c>
      <c r="H256" s="52">
        <f t="shared" si="54"/>
        <v>0</v>
      </c>
      <c r="O256" s="54">
        <v>380</v>
      </c>
      <c r="P256" s="10">
        <v>20900</v>
      </c>
      <c r="Q256" s="10"/>
      <c r="R256" s="10"/>
      <c r="T256" s="52">
        <f t="shared" si="41"/>
        <v>0</v>
      </c>
      <c r="U256" s="51" t="s">
        <v>1381</v>
      </c>
      <c r="V256" s="51">
        <f>$AY$1*H257</f>
        <v>3494.2889032005573</v>
      </c>
      <c r="AY256">
        <v>0</v>
      </c>
    </row>
    <row r="257" spans="1:51" x14ac:dyDescent="0.25">
      <c r="A257" s="4" t="s">
        <v>418</v>
      </c>
      <c r="F257" s="52">
        <v>160</v>
      </c>
      <c r="G257" s="52">
        <v>96</v>
      </c>
      <c r="H257" s="52">
        <f t="shared" si="54"/>
        <v>3610.9754149436912</v>
      </c>
      <c r="K257" s="52">
        <v>70</v>
      </c>
      <c r="L257" s="52">
        <f>K257*AF$1</f>
        <v>2100</v>
      </c>
      <c r="T257" s="52">
        <f t="shared" si="41"/>
        <v>0</v>
      </c>
      <c r="V257" s="51" t="e">
        <f>$AY$1*#REF!</f>
        <v>#REF!</v>
      </c>
      <c r="AG257">
        <v>96</v>
      </c>
      <c r="AH257">
        <v>64</v>
      </c>
      <c r="AY257">
        <v>3610.9754149436912</v>
      </c>
    </row>
    <row r="258" spans="1:51" x14ac:dyDescent="0.25">
      <c r="A258" s="4" t="s">
        <v>20</v>
      </c>
      <c r="F258" s="52">
        <v>140</v>
      </c>
      <c r="G258" s="52">
        <v>84</v>
      </c>
      <c r="H258" s="52">
        <f t="shared" si="54"/>
        <v>3159.6034880757302</v>
      </c>
      <c r="L258" s="52">
        <f>K258*AF$1</f>
        <v>0</v>
      </c>
      <c r="S258" s="11">
        <v>250</v>
      </c>
      <c r="T258" s="52">
        <f t="shared" si="41"/>
        <v>12126.260899457786</v>
      </c>
      <c r="V258" s="51" t="e">
        <f>$AY$1*#REF!</f>
        <v>#REF!</v>
      </c>
      <c r="AG258">
        <v>84</v>
      </c>
      <c r="AH258">
        <v>56</v>
      </c>
      <c r="AY258">
        <v>3159.6034880757302</v>
      </c>
    </row>
    <row r="259" spans="1:51" x14ac:dyDescent="0.25">
      <c r="A259" s="4" t="s">
        <v>1400</v>
      </c>
      <c r="H259" s="52">
        <f t="shared" si="54"/>
        <v>0</v>
      </c>
      <c r="O259" s="52">
        <v>300</v>
      </c>
      <c r="P259" s="52">
        <v>16500</v>
      </c>
      <c r="T259" s="52">
        <f t="shared" si="41"/>
        <v>0</v>
      </c>
      <c r="U259" s="51" t="s">
        <v>1381</v>
      </c>
      <c r="V259" s="51">
        <f>$AY$1*H260</f>
        <v>2183.9305645003487</v>
      </c>
      <c r="AY259">
        <v>0</v>
      </c>
    </row>
    <row r="260" spans="1:51" x14ac:dyDescent="0.25">
      <c r="A260" s="4" t="s">
        <v>244</v>
      </c>
      <c r="F260" s="112">
        <v>100</v>
      </c>
      <c r="G260" s="112">
        <v>60</v>
      </c>
      <c r="H260" s="112">
        <f>AY260</f>
        <v>2256.8596343398071</v>
      </c>
      <c r="I260" s="112"/>
      <c r="J260" s="112"/>
      <c r="K260" s="112">
        <v>90</v>
      </c>
      <c r="L260" s="112">
        <f>K260*AF1</f>
        <v>2700</v>
      </c>
      <c r="M260" s="112"/>
      <c r="N260" s="112"/>
      <c r="T260" s="52">
        <f t="shared" si="41"/>
        <v>0</v>
      </c>
      <c r="V260" s="51">
        <f>$AY$1*H262</f>
        <v>0</v>
      </c>
      <c r="AG260">
        <v>60</v>
      </c>
      <c r="AH260">
        <v>40</v>
      </c>
      <c r="AY260">
        <v>2256.8596343398071</v>
      </c>
    </row>
    <row r="261" spans="1:51" x14ac:dyDescent="0.25">
      <c r="A261" s="4" t="s">
        <v>243</v>
      </c>
      <c r="F261" s="112"/>
      <c r="G261" s="112"/>
      <c r="H261" s="112"/>
      <c r="I261" s="112"/>
      <c r="J261" s="112"/>
      <c r="K261" s="112"/>
      <c r="L261" s="112"/>
      <c r="M261" s="112"/>
      <c r="N261" s="112"/>
      <c r="T261" s="52">
        <f t="shared" si="41"/>
        <v>0</v>
      </c>
      <c r="V261" s="51">
        <f>$AY$1*H263</f>
        <v>0</v>
      </c>
      <c r="AG261">
        <v>0</v>
      </c>
      <c r="AH261">
        <v>0</v>
      </c>
      <c r="AY261">
        <v>0</v>
      </c>
    </row>
    <row r="262" spans="1:51" x14ac:dyDescent="0.25">
      <c r="A262" s="4" t="s">
        <v>245</v>
      </c>
      <c r="F262" s="112"/>
      <c r="G262" s="112"/>
      <c r="H262" s="112"/>
      <c r="I262" s="112"/>
      <c r="J262" s="112"/>
      <c r="K262" s="112"/>
      <c r="L262" s="112"/>
      <c r="M262" s="112"/>
      <c r="N262" s="112"/>
      <c r="T262" s="52">
        <f t="shared" si="41"/>
        <v>0</v>
      </c>
      <c r="V262" s="51">
        <f>$AY$1*H264</f>
        <v>0</v>
      </c>
      <c r="AG262">
        <v>0</v>
      </c>
      <c r="AH262">
        <v>0</v>
      </c>
      <c r="AY262">
        <v>0</v>
      </c>
    </row>
    <row r="263" spans="1:51" x14ac:dyDescent="0.25">
      <c r="A263" s="4" t="s">
        <v>246</v>
      </c>
      <c r="F263" s="112"/>
      <c r="G263" s="112"/>
      <c r="H263" s="112"/>
      <c r="I263" s="112"/>
      <c r="J263" s="112"/>
      <c r="K263" s="112"/>
      <c r="L263" s="112"/>
      <c r="M263" s="112"/>
      <c r="N263" s="112"/>
      <c r="T263" s="52">
        <f t="shared" si="41"/>
        <v>0</v>
      </c>
      <c r="V263" s="51">
        <f>$AY$1*H265</f>
        <v>0</v>
      </c>
      <c r="AG263">
        <v>0</v>
      </c>
      <c r="AH263">
        <v>0</v>
      </c>
      <c r="AY263">
        <v>0</v>
      </c>
    </row>
    <row r="264" spans="1:51" x14ac:dyDescent="0.25">
      <c r="A264" s="4" t="s">
        <v>247</v>
      </c>
      <c r="F264" s="112"/>
      <c r="G264" s="112"/>
      <c r="H264" s="112"/>
      <c r="I264" s="112"/>
      <c r="J264" s="112"/>
      <c r="K264" s="112"/>
      <c r="L264" s="112"/>
      <c r="M264" s="112"/>
      <c r="N264" s="112"/>
      <c r="T264" s="52">
        <f t="shared" si="41"/>
        <v>0</v>
      </c>
      <c r="V264" s="51" t="e">
        <f>$AY$1*#REF!</f>
        <v>#REF!</v>
      </c>
      <c r="AG264">
        <v>0</v>
      </c>
      <c r="AH264">
        <v>0</v>
      </c>
      <c r="AY264">
        <v>0</v>
      </c>
    </row>
    <row r="265" spans="1:51" x14ac:dyDescent="0.25">
      <c r="A265" s="4" t="s">
        <v>248</v>
      </c>
      <c r="F265" s="112"/>
      <c r="G265" s="112"/>
      <c r="H265" s="112"/>
      <c r="I265" s="112"/>
      <c r="J265" s="112"/>
      <c r="K265" s="112"/>
      <c r="L265" s="112"/>
      <c r="M265" s="112"/>
      <c r="N265" s="112"/>
      <c r="T265" s="52">
        <f t="shared" si="41"/>
        <v>0</v>
      </c>
      <c r="V265" s="51" t="e">
        <f>$AY$1*#REF!</f>
        <v>#REF!</v>
      </c>
      <c r="AG265">
        <v>0</v>
      </c>
      <c r="AH265">
        <v>0</v>
      </c>
      <c r="AY265">
        <v>0</v>
      </c>
    </row>
    <row r="266" spans="1:51" x14ac:dyDescent="0.25">
      <c r="A266" s="4" t="s">
        <v>63</v>
      </c>
      <c r="H266" s="52">
        <f t="shared" ref="H266" si="55">G266*$AD$1</f>
        <v>0</v>
      </c>
      <c r="L266" s="52">
        <f>K266*AF$1</f>
        <v>0</v>
      </c>
      <c r="O266" s="54">
        <v>180</v>
      </c>
      <c r="P266" s="10">
        <v>9900</v>
      </c>
      <c r="Q266" s="10"/>
      <c r="R266" s="10"/>
      <c r="S266" s="11">
        <v>200</v>
      </c>
      <c r="T266" s="52">
        <f t="shared" ref="T266:T287" si="56">S266*$V$3</f>
        <v>9701.0087195662272</v>
      </c>
      <c r="U266" s="51" t="s">
        <v>1384</v>
      </c>
      <c r="V266" s="51" t="e">
        <f>$AY$1*#REF!</f>
        <v>#REF!</v>
      </c>
      <c r="AG266">
        <v>0</v>
      </c>
      <c r="AH266">
        <v>0</v>
      </c>
      <c r="AY266">
        <v>0</v>
      </c>
    </row>
    <row r="267" spans="1:51" x14ac:dyDescent="0.25">
      <c r="A267" s="4" t="s">
        <v>21</v>
      </c>
      <c r="F267" s="52">
        <v>160</v>
      </c>
      <c r="G267" s="52">
        <v>96</v>
      </c>
      <c r="H267" s="52">
        <f>AY267</f>
        <v>3610.9754149436912</v>
      </c>
      <c r="L267" s="52">
        <f>K267*AF$1</f>
        <v>0</v>
      </c>
      <c r="O267" s="54"/>
      <c r="P267" s="54"/>
      <c r="Q267" s="10"/>
      <c r="R267" s="10"/>
      <c r="T267" s="52">
        <f t="shared" si="56"/>
        <v>0</v>
      </c>
      <c r="U267" s="51" t="s">
        <v>1385</v>
      </c>
      <c r="V267" s="51" t="e">
        <f>$AY$1*#REF!</f>
        <v>#REF!</v>
      </c>
      <c r="AG267">
        <v>96</v>
      </c>
      <c r="AH267">
        <v>64</v>
      </c>
      <c r="AY267">
        <v>3610.9754149436912</v>
      </c>
    </row>
    <row r="268" spans="1:51" x14ac:dyDescent="0.25">
      <c r="A268" s="4" t="s">
        <v>1401</v>
      </c>
      <c r="H268" s="52">
        <f t="shared" ref="H268:H276" si="57">AY268</f>
        <v>0</v>
      </c>
      <c r="O268" s="54">
        <v>280</v>
      </c>
      <c r="P268" s="54">
        <v>15400</v>
      </c>
      <c r="Q268" s="10"/>
      <c r="R268" s="10"/>
      <c r="T268" s="52">
        <f t="shared" si="56"/>
        <v>0</v>
      </c>
      <c r="U268" s="51" t="s">
        <v>1381</v>
      </c>
      <c r="V268" s="51">
        <f t="shared" ref="V268:V274" si="58">$AY$1*H270</f>
        <v>0</v>
      </c>
      <c r="AY268">
        <v>0</v>
      </c>
    </row>
    <row r="269" spans="1:51" x14ac:dyDescent="0.25">
      <c r="A269" s="4" t="s">
        <v>425</v>
      </c>
      <c r="F269" s="52">
        <v>80</v>
      </c>
      <c r="G269" s="52">
        <v>48</v>
      </c>
      <c r="H269" s="52">
        <f t="shared" si="57"/>
        <v>1805.4877074718456</v>
      </c>
      <c r="K269" s="52">
        <v>80</v>
      </c>
      <c r="L269" s="52">
        <f>K269*AF$1</f>
        <v>2400</v>
      </c>
      <c r="O269" s="52">
        <v>300</v>
      </c>
      <c r="P269" s="52">
        <v>16500</v>
      </c>
      <c r="T269" s="52">
        <f t="shared" si="56"/>
        <v>0</v>
      </c>
      <c r="U269" s="51" t="s">
        <v>1381</v>
      </c>
      <c r="V269" s="51">
        <f t="shared" si="58"/>
        <v>0</v>
      </c>
      <c r="AG269">
        <v>48</v>
      </c>
      <c r="AH269">
        <v>32</v>
      </c>
      <c r="AY269">
        <v>1805.4877074718456</v>
      </c>
    </row>
    <row r="270" spans="1:51" x14ac:dyDescent="0.25">
      <c r="A270" s="4" t="s">
        <v>42</v>
      </c>
      <c r="H270" s="52">
        <f t="shared" si="57"/>
        <v>0</v>
      </c>
      <c r="K270" s="52">
        <v>80</v>
      </c>
      <c r="L270" s="52">
        <f>K270*AF$1</f>
        <v>2400</v>
      </c>
      <c r="T270" s="52">
        <f t="shared" si="56"/>
        <v>0</v>
      </c>
      <c r="V270" s="51">
        <f t="shared" si="58"/>
        <v>0</v>
      </c>
      <c r="AG270">
        <v>0</v>
      </c>
      <c r="AH270">
        <v>0</v>
      </c>
      <c r="AY270">
        <v>0</v>
      </c>
    </row>
    <row r="271" spans="1:51" x14ac:dyDescent="0.25">
      <c r="A271" s="4" t="s">
        <v>1402</v>
      </c>
      <c r="H271" s="52">
        <f t="shared" si="57"/>
        <v>0</v>
      </c>
      <c r="O271" s="52">
        <v>320</v>
      </c>
      <c r="P271" s="52">
        <v>17600</v>
      </c>
      <c r="T271" s="52">
        <f t="shared" si="56"/>
        <v>0</v>
      </c>
      <c r="U271" s="51" t="s">
        <v>1381</v>
      </c>
      <c r="V271" s="51">
        <f t="shared" si="58"/>
        <v>2620.7166774004186</v>
      </c>
      <c r="AY271">
        <v>0</v>
      </c>
    </row>
    <row r="272" spans="1:51" x14ac:dyDescent="0.25">
      <c r="A272" s="4" t="s">
        <v>348</v>
      </c>
      <c r="F272" s="52">
        <v>120</v>
      </c>
      <c r="H272" s="52">
        <f t="shared" si="57"/>
        <v>0</v>
      </c>
      <c r="I272" s="52">
        <v>120</v>
      </c>
      <c r="J272" s="52">
        <f>I272*$AD$1</f>
        <v>4664.4481211129596</v>
      </c>
      <c r="L272" s="52">
        <f>K272*AF$1</f>
        <v>0</v>
      </c>
      <c r="O272" s="52">
        <v>300</v>
      </c>
      <c r="P272" s="52">
        <v>16500</v>
      </c>
      <c r="T272" s="52">
        <f t="shared" si="56"/>
        <v>0</v>
      </c>
      <c r="U272" s="51" t="s">
        <v>1381</v>
      </c>
      <c r="V272" s="51">
        <f t="shared" si="58"/>
        <v>0</v>
      </c>
      <c r="AG272">
        <v>0</v>
      </c>
      <c r="AH272">
        <v>0</v>
      </c>
      <c r="AY272">
        <v>0</v>
      </c>
    </row>
    <row r="273" spans="1:51" x14ac:dyDescent="0.25">
      <c r="A273" s="4" t="s">
        <v>349</v>
      </c>
      <c r="F273" s="52">
        <v>120</v>
      </c>
      <c r="G273" s="52">
        <v>72</v>
      </c>
      <c r="H273" s="52">
        <f t="shared" si="57"/>
        <v>2708.2315612077687</v>
      </c>
      <c r="L273" s="52">
        <f>K273*AF$1</f>
        <v>0</v>
      </c>
      <c r="O273" s="52">
        <v>200</v>
      </c>
      <c r="P273" s="52">
        <v>11000</v>
      </c>
      <c r="S273" s="11">
        <v>120</v>
      </c>
      <c r="T273" s="52">
        <f t="shared" si="56"/>
        <v>5820.6052317397371</v>
      </c>
      <c r="U273" s="51" t="s">
        <v>1381</v>
      </c>
      <c r="V273" s="51">
        <f t="shared" si="58"/>
        <v>0</v>
      </c>
      <c r="AG273">
        <v>72</v>
      </c>
      <c r="AH273">
        <v>48</v>
      </c>
      <c r="AY273">
        <v>2708.2315612077687</v>
      </c>
    </row>
    <row r="274" spans="1:51" x14ac:dyDescent="0.25">
      <c r="A274" s="4" t="s">
        <v>1403</v>
      </c>
      <c r="H274" s="52">
        <f t="shared" si="57"/>
        <v>0</v>
      </c>
      <c r="O274" s="52">
        <v>300</v>
      </c>
      <c r="P274" s="52">
        <v>16500</v>
      </c>
      <c r="S274" s="11"/>
      <c r="T274" s="52">
        <f t="shared" si="56"/>
        <v>0</v>
      </c>
      <c r="U274" s="51" t="s">
        <v>1381</v>
      </c>
      <c r="V274" s="51">
        <f t="shared" si="58"/>
        <v>2183.9305645003487</v>
      </c>
      <c r="AY274">
        <v>0</v>
      </c>
    </row>
    <row r="275" spans="1:51" x14ac:dyDescent="0.25">
      <c r="A275" s="4" t="s">
        <v>350</v>
      </c>
      <c r="H275" s="52">
        <f t="shared" si="57"/>
        <v>0</v>
      </c>
      <c r="L275" s="52">
        <f>K275*AF$1</f>
        <v>0</v>
      </c>
      <c r="S275" s="11">
        <v>85</v>
      </c>
      <c r="T275" s="52">
        <f t="shared" si="56"/>
        <v>4122.9287058156469</v>
      </c>
      <c r="V275" s="51" t="e">
        <f>$AY$1*#REF!</f>
        <v>#REF!</v>
      </c>
      <c r="AG275">
        <v>0</v>
      </c>
      <c r="AH275">
        <v>0</v>
      </c>
      <c r="AY275">
        <v>0</v>
      </c>
    </row>
    <row r="276" spans="1:51" x14ac:dyDescent="0.25">
      <c r="A276" s="5" t="s">
        <v>249</v>
      </c>
      <c r="F276" s="52">
        <v>100</v>
      </c>
      <c r="G276" s="52">
        <v>60</v>
      </c>
      <c r="H276" s="52">
        <f t="shared" si="57"/>
        <v>2256.8596343398071</v>
      </c>
      <c r="L276" s="52">
        <f>K276*AF$1</f>
        <v>0</v>
      </c>
      <c r="O276" s="54">
        <v>320</v>
      </c>
      <c r="P276" s="10">
        <v>17600</v>
      </c>
      <c r="Q276" s="10"/>
      <c r="R276" s="10"/>
      <c r="S276" s="11">
        <v>140</v>
      </c>
      <c r="T276" s="52">
        <f t="shared" si="56"/>
        <v>6790.7061036963596</v>
      </c>
      <c r="U276" s="51" t="s">
        <v>1384</v>
      </c>
      <c r="V276" s="51" t="e">
        <f>$AY$1*#REF!</f>
        <v>#REF!</v>
      </c>
      <c r="AG276">
        <v>60</v>
      </c>
      <c r="AH276">
        <v>40</v>
      </c>
      <c r="AY276">
        <v>2256.8596343398071</v>
      </c>
    </row>
    <row r="277" spans="1:51" x14ac:dyDescent="0.25">
      <c r="A277" s="4" t="s">
        <v>250</v>
      </c>
      <c r="F277" s="112">
        <v>80</v>
      </c>
      <c r="G277" s="112">
        <v>48</v>
      </c>
      <c r="H277" s="112">
        <f>AY277</f>
        <v>1805.4877074718456</v>
      </c>
      <c r="I277" s="112"/>
      <c r="J277" s="112"/>
      <c r="K277" s="112">
        <v>90</v>
      </c>
      <c r="L277" s="116">
        <f>K277*AF$1</f>
        <v>2700</v>
      </c>
      <c r="O277" s="52">
        <v>120</v>
      </c>
      <c r="P277" s="52">
        <v>6600</v>
      </c>
      <c r="S277" s="11">
        <v>280</v>
      </c>
      <c r="T277" s="52">
        <f t="shared" si="56"/>
        <v>13581.412207392719</v>
      </c>
      <c r="U277" s="51" t="s">
        <v>1381</v>
      </c>
      <c r="V277" s="51">
        <f>$AY$1*H279</f>
        <v>0</v>
      </c>
      <c r="AG277">
        <v>48</v>
      </c>
      <c r="AH277">
        <v>32</v>
      </c>
      <c r="AY277">
        <v>1805.4877074718456</v>
      </c>
    </row>
    <row r="278" spans="1:51" x14ac:dyDescent="0.25">
      <c r="A278" s="4" t="s">
        <v>251</v>
      </c>
      <c r="F278" s="112"/>
      <c r="G278" s="112"/>
      <c r="H278" s="112"/>
      <c r="I278" s="112"/>
      <c r="J278" s="112"/>
      <c r="K278" s="112"/>
      <c r="L278" s="117"/>
      <c r="O278" s="52">
        <v>100</v>
      </c>
      <c r="P278" s="52">
        <v>5500</v>
      </c>
      <c r="S278" s="11">
        <v>100</v>
      </c>
      <c r="T278" s="52">
        <f t="shared" si="56"/>
        <v>4850.5043597831136</v>
      </c>
      <c r="U278" s="51" t="s">
        <v>1381</v>
      </c>
      <c r="V278" s="51" t="e">
        <f>$AY$1*#REF!</f>
        <v>#REF!</v>
      </c>
      <c r="AG278">
        <v>0</v>
      </c>
      <c r="AH278">
        <v>0</v>
      </c>
      <c r="AY278">
        <v>0</v>
      </c>
    </row>
    <row r="279" spans="1:51" x14ac:dyDescent="0.25">
      <c r="A279" s="4" t="s">
        <v>351</v>
      </c>
      <c r="H279" s="52">
        <f t="shared" ref="H279:H287" si="59">G279*$AD$1</f>
        <v>0</v>
      </c>
      <c r="L279" s="52">
        <f t="shared" ref="L279:L287" si="60">K279*AF$1</f>
        <v>0</v>
      </c>
      <c r="O279" s="52">
        <v>240</v>
      </c>
      <c r="P279" s="52">
        <v>13200</v>
      </c>
      <c r="S279" s="11">
        <v>100</v>
      </c>
      <c r="T279" s="52">
        <f t="shared" si="56"/>
        <v>4850.5043597831136</v>
      </c>
      <c r="U279" s="51" t="s">
        <v>1381</v>
      </c>
      <c r="V279" s="51" t="e">
        <f>$AY$1*#REF!</f>
        <v>#REF!</v>
      </c>
      <c r="AG279">
        <v>0</v>
      </c>
      <c r="AH279">
        <v>0</v>
      </c>
      <c r="AY279">
        <v>0</v>
      </c>
    </row>
    <row r="280" spans="1:51" x14ac:dyDescent="0.25">
      <c r="A280" s="4" t="s">
        <v>43</v>
      </c>
      <c r="H280" s="52">
        <f t="shared" si="59"/>
        <v>0</v>
      </c>
      <c r="K280" s="52">
        <v>100</v>
      </c>
      <c r="L280" s="52">
        <f t="shared" si="60"/>
        <v>3000</v>
      </c>
      <c r="S280" s="11">
        <v>80</v>
      </c>
      <c r="T280" s="52">
        <f t="shared" si="56"/>
        <v>3880.4034878264911</v>
      </c>
      <c r="V280" s="51">
        <f t="shared" ref="V280:V285" si="61">$AY$1*H282</f>
        <v>0</v>
      </c>
      <c r="AG280">
        <v>0</v>
      </c>
      <c r="AH280">
        <v>0</v>
      </c>
      <c r="AY280">
        <v>0</v>
      </c>
    </row>
    <row r="281" spans="1:51" x14ac:dyDescent="0.25">
      <c r="A281" s="4" t="s">
        <v>419</v>
      </c>
      <c r="H281" s="52">
        <f t="shared" si="59"/>
        <v>0</v>
      </c>
      <c r="L281" s="52">
        <f t="shared" si="60"/>
        <v>0</v>
      </c>
      <c r="S281" s="11">
        <v>120</v>
      </c>
      <c r="T281" s="52">
        <f t="shared" si="56"/>
        <v>5820.6052317397371</v>
      </c>
      <c r="V281" s="51">
        <f t="shared" si="61"/>
        <v>0</v>
      </c>
      <c r="AG281">
        <v>0</v>
      </c>
      <c r="AH281">
        <v>0</v>
      </c>
      <c r="AY281">
        <v>0</v>
      </c>
    </row>
    <row r="282" spans="1:51" x14ac:dyDescent="0.25">
      <c r="A282" s="4" t="s">
        <v>352</v>
      </c>
      <c r="H282" s="52">
        <f t="shared" si="59"/>
        <v>0</v>
      </c>
      <c r="L282" s="52">
        <f t="shared" si="60"/>
        <v>0</v>
      </c>
      <c r="S282" s="11">
        <v>100</v>
      </c>
      <c r="T282" s="52">
        <f t="shared" si="56"/>
        <v>4850.5043597831136</v>
      </c>
      <c r="V282" s="51">
        <f t="shared" si="61"/>
        <v>0</v>
      </c>
      <c r="AG282">
        <v>0</v>
      </c>
      <c r="AH282">
        <v>0</v>
      </c>
      <c r="AY282">
        <v>0</v>
      </c>
    </row>
    <row r="283" spans="1:51" x14ac:dyDescent="0.25">
      <c r="A283" s="4" t="s">
        <v>353</v>
      </c>
      <c r="H283" s="52">
        <f t="shared" si="59"/>
        <v>0</v>
      </c>
      <c r="L283" s="52">
        <f t="shared" si="60"/>
        <v>0</v>
      </c>
      <c r="S283" s="11">
        <v>100</v>
      </c>
      <c r="T283" s="52">
        <f t="shared" si="56"/>
        <v>4850.5043597831136</v>
      </c>
      <c r="V283" s="51">
        <f t="shared" si="61"/>
        <v>2183.9305645003487</v>
      </c>
      <c r="AG283">
        <v>0</v>
      </c>
      <c r="AH283">
        <v>0</v>
      </c>
      <c r="AY283">
        <v>0</v>
      </c>
    </row>
    <row r="284" spans="1:51" x14ac:dyDescent="0.25">
      <c r="A284" s="4" t="s">
        <v>354</v>
      </c>
      <c r="H284" s="52">
        <f t="shared" si="59"/>
        <v>0</v>
      </c>
      <c r="L284" s="52">
        <f t="shared" si="60"/>
        <v>0</v>
      </c>
      <c r="S284" s="11">
        <v>120</v>
      </c>
      <c r="T284" s="52">
        <f t="shared" si="56"/>
        <v>5820.6052317397371</v>
      </c>
      <c r="V284" s="51">
        <f t="shared" si="61"/>
        <v>0</v>
      </c>
      <c r="AG284">
        <v>0</v>
      </c>
      <c r="AH284">
        <v>0</v>
      </c>
      <c r="AY284">
        <v>0</v>
      </c>
    </row>
    <row r="285" spans="1:51" x14ac:dyDescent="0.25">
      <c r="A285" s="4" t="s">
        <v>22</v>
      </c>
      <c r="D285" s="116">
        <f>21050+2500</f>
        <v>23550</v>
      </c>
      <c r="E285" s="116">
        <f>115650+150000</f>
        <v>265650</v>
      </c>
      <c r="F285" s="52">
        <v>100</v>
      </c>
      <c r="G285" s="52">
        <v>60</v>
      </c>
      <c r="H285" s="52">
        <f>AY285</f>
        <v>2256.8596343398071</v>
      </c>
      <c r="K285" s="52">
        <v>110</v>
      </c>
      <c r="L285" s="52">
        <f t="shared" si="60"/>
        <v>3300</v>
      </c>
      <c r="T285" s="52">
        <f t="shared" si="56"/>
        <v>0</v>
      </c>
      <c r="V285" s="51">
        <f t="shared" si="61"/>
        <v>0</v>
      </c>
      <c r="AG285">
        <v>60</v>
      </c>
      <c r="AH285">
        <v>40</v>
      </c>
      <c r="AY285">
        <v>2256.8596343398071</v>
      </c>
    </row>
    <row r="286" spans="1:51" x14ac:dyDescent="0.25">
      <c r="A286" s="4" t="s">
        <v>44</v>
      </c>
      <c r="D286" s="113"/>
      <c r="E286" s="113"/>
      <c r="H286" s="52">
        <f t="shared" si="59"/>
        <v>0</v>
      </c>
      <c r="K286" s="52">
        <v>70</v>
      </c>
      <c r="L286" s="52">
        <f t="shared" si="60"/>
        <v>2100</v>
      </c>
      <c r="S286" s="11">
        <v>100</v>
      </c>
      <c r="T286" s="52">
        <f t="shared" si="56"/>
        <v>4850.5043597831136</v>
      </c>
      <c r="V286" s="51" t="e">
        <f>$AY$1*#REF!</f>
        <v>#REF!</v>
      </c>
      <c r="AG286">
        <v>0</v>
      </c>
      <c r="AH286">
        <v>0</v>
      </c>
      <c r="AY286">
        <v>0</v>
      </c>
    </row>
    <row r="287" spans="1:51" x14ac:dyDescent="0.25">
      <c r="A287" s="4" t="s">
        <v>355</v>
      </c>
      <c r="D287" s="113"/>
      <c r="E287" s="113"/>
      <c r="H287" s="52">
        <f t="shared" si="59"/>
        <v>0</v>
      </c>
      <c r="L287" s="52">
        <f t="shared" si="60"/>
        <v>0</v>
      </c>
      <c r="S287" s="11">
        <v>150</v>
      </c>
      <c r="T287" s="52">
        <f t="shared" si="56"/>
        <v>7275.7565396746713</v>
      </c>
      <c r="V287" s="51">
        <f>$AY$1*H288</f>
        <v>0</v>
      </c>
      <c r="AG287">
        <v>0</v>
      </c>
      <c r="AH287">
        <v>0</v>
      </c>
      <c r="AY287">
        <v>0</v>
      </c>
    </row>
    <row r="288" spans="1:51" x14ac:dyDescent="0.25">
      <c r="A288" s="4" t="s">
        <v>432</v>
      </c>
      <c r="C288" s="52">
        <v>121313</v>
      </c>
      <c r="D288" s="113"/>
      <c r="E288" s="113"/>
      <c r="F288" s="112" t="s">
        <v>1332</v>
      </c>
      <c r="G288" s="112"/>
      <c r="H288" s="112"/>
      <c r="I288" s="112"/>
      <c r="J288" s="112"/>
      <c r="K288" s="112" t="s">
        <v>1332</v>
      </c>
      <c r="L288" s="112"/>
      <c r="M288" s="112"/>
      <c r="N288" s="112"/>
      <c r="O288" s="112" t="s">
        <v>1332</v>
      </c>
      <c r="P288" s="112"/>
      <c r="Q288" s="112"/>
      <c r="R288" s="112"/>
      <c r="S288" s="112" t="s">
        <v>1332</v>
      </c>
      <c r="T288" s="112"/>
      <c r="V288" s="51">
        <f>$AY$1*H289</f>
        <v>3057.502790300488</v>
      </c>
      <c r="AG288" t="e">
        <v>#VALUE!</v>
      </c>
      <c r="AH288" t="e">
        <v>#VALUE!</v>
      </c>
      <c r="AY288">
        <v>0</v>
      </c>
    </row>
    <row r="289" spans="1:51" x14ac:dyDescent="0.25">
      <c r="A289" s="4" t="s">
        <v>23</v>
      </c>
      <c r="D289" s="113"/>
      <c r="E289" s="113"/>
      <c r="F289" s="52">
        <v>140</v>
      </c>
      <c r="G289" s="52">
        <v>84</v>
      </c>
      <c r="H289" s="52">
        <f>AY289</f>
        <v>3159.6034880757302</v>
      </c>
      <c r="K289" s="52">
        <v>50</v>
      </c>
      <c r="L289" s="52">
        <f t="shared" ref="L289:L295" si="62">K289*AF$1</f>
        <v>1500</v>
      </c>
      <c r="O289" s="54"/>
      <c r="P289" s="54"/>
      <c r="Q289" s="10"/>
      <c r="R289" s="10"/>
      <c r="T289" s="52">
        <f t="shared" ref="T289:T329" si="63">S289*$V$3</f>
        <v>0</v>
      </c>
      <c r="U289" s="51" t="s">
        <v>1385</v>
      </c>
      <c r="V289" s="51">
        <f>$AY$1*H291</f>
        <v>1747.1444516002787</v>
      </c>
      <c r="AG289">
        <v>84</v>
      </c>
      <c r="AH289">
        <v>56</v>
      </c>
      <c r="AY289">
        <v>3159.6034880757302</v>
      </c>
    </row>
    <row r="290" spans="1:51" x14ac:dyDescent="0.25">
      <c r="A290" s="4" t="s">
        <v>24</v>
      </c>
      <c r="D290" s="113"/>
      <c r="E290" s="113"/>
      <c r="F290" s="52">
        <v>120</v>
      </c>
      <c r="G290" s="52">
        <v>72</v>
      </c>
      <c r="H290" s="52">
        <f t="shared" ref="H290:H297" si="64">AY290</f>
        <v>2708.2315612077687</v>
      </c>
      <c r="K290" s="52">
        <v>130</v>
      </c>
      <c r="L290" s="52">
        <f t="shared" si="62"/>
        <v>3900</v>
      </c>
      <c r="T290" s="52">
        <f t="shared" si="63"/>
        <v>0</v>
      </c>
      <c r="V290" s="51">
        <f>$AY$1*H292</f>
        <v>2183.9305645003487</v>
      </c>
      <c r="AG290">
        <v>72</v>
      </c>
      <c r="AH290">
        <v>48</v>
      </c>
      <c r="AY290">
        <v>2708.2315612077687</v>
      </c>
    </row>
    <row r="291" spans="1:51" x14ac:dyDescent="0.25">
      <c r="A291" s="4" t="s">
        <v>25</v>
      </c>
      <c r="D291" s="113"/>
      <c r="E291" s="113"/>
      <c r="F291" s="52">
        <v>80</v>
      </c>
      <c r="G291" s="52">
        <v>48</v>
      </c>
      <c r="H291" s="52">
        <f t="shared" si="64"/>
        <v>1805.4877074718456</v>
      </c>
      <c r="K291" s="52">
        <v>110</v>
      </c>
      <c r="L291" s="52">
        <f t="shared" si="62"/>
        <v>3300</v>
      </c>
      <c r="O291" s="54">
        <v>180</v>
      </c>
      <c r="P291" s="10">
        <v>9900</v>
      </c>
      <c r="Q291" s="10"/>
      <c r="R291" s="10"/>
      <c r="T291" s="52">
        <f t="shared" si="63"/>
        <v>0</v>
      </c>
      <c r="U291" s="51" t="s">
        <v>1384</v>
      </c>
      <c r="V291" s="51">
        <f>$AY$1*H293</f>
        <v>2183.9305645003487</v>
      </c>
      <c r="AG291">
        <v>48</v>
      </c>
      <c r="AH291">
        <v>32</v>
      </c>
      <c r="AY291">
        <v>1805.4877074718456</v>
      </c>
    </row>
    <row r="292" spans="1:51" x14ac:dyDescent="0.25">
      <c r="A292" s="4" t="s">
        <v>26</v>
      </c>
      <c r="D292" s="113"/>
      <c r="E292" s="113"/>
      <c r="F292" s="52">
        <v>100</v>
      </c>
      <c r="G292" s="52">
        <v>60</v>
      </c>
      <c r="H292" s="52">
        <f t="shared" si="64"/>
        <v>2256.8596343398071</v>
      </c>
      <c r="L292" s="52">
        <f t="shared" si="62"/>
        <v>0</v>
      </c>
      <c r="O292" s="54">
        <v>180</v>
      </c>
      <c r="P292" s="10">
        <v>9900</v>
      </c>
      <c r="Q292" s="10"/>
      <c r="R292" s="10"/>
      <c r="T292" s="52">
        <f t="shared" si="63"/>
        <v>0</v>
      </c>
      <c r="U292" s="51" t="s">
        <v>1384</v>
      </c>
      <c r="V292" s="51">
        <f>$AY$1*H294</f>
        <v>3057.502790300488</v>
      </c>
      <c r="AG292">
        <v>60</v>
      </c>
      <c r="AH292">
        <v>40</v>
      </c>
      <c r="AY292">
        <v>2256.8596343398071</v>
      </c>
    </row>
    <row r="293" spans="1:51" x14ac:dyDescent="0.25">
      <c r="A293" s="4" t="s">
        <v>27</v>
      </c>
      <c r="D293" s="113"/>
      <c r="E293" s="113"/>
      <c r="F293" s="52">
        <v>100</v>
      </c>
      <c r="G293" s="52">
        <v>60</v>
      </c>
      <c r="H293" s="52">
        <f t="shared" si="64"/>
        <v>2256.8596343398071</v>
      </c>
      <c r="K293" s="52">
        <v>60</v>
      </c>
      <c r="L293" s="52">
        <f t="shared" si="62"/>
        <v>1800</v>
      </c>
      <c r="T293" s="52">
        <f t="shared" si="63"/>
        <v>0</v>
      </c>
      <c r="V293" s="51" t="e">
        <f>$AY$1*#REF!</f>
        <v>#REF!</v>
      </c>
      <c r="AG293">
        <v>60</v>
      </c>
      <c r="AH293">
        <v>40</v>
      </c>
      <c r="AY293">
        <v>2256.8596343398071</v>
      </c>
    </row>
    <row r="294" spans="1:51" x14ac:dyDescent="0.25">
      <c r="A294" s="4" t="s">
        <v>28</v>
      </c>
      <c r="D294" s="113"/>
      <c r="E294" s="113"/>
      <c r="F294" s="52">
        <v>140</v>
      </c>
      <c r="G294" s="52">
        <v>84</v>
      </c>
      <c r="H294" s="52">
        <f t="shared" si="64"/>
        <v>3159.6034880757302</v>
      </c>
      <c r="K294" s="52">
        <v>80</v>
      </c>
      <c r="L294" s="52">
        <f t="shared" si="62"/>
        <v>2400</v>
      </c>
      <c r="T294" s="52">
        <f t="shared" si="63"/>
        <v>0</v>
      </c>
      <c r="V294" s="51">
        <f>$AY$1*H295</f>
        <v>0</v>
      </c>
      <c r="AG294">
        <v>84</v>
      </c>
      <c r="AH294">
        <v>56</v>
      </c>
      <c r="AY294">
        <v>3159.6034880757302</v>
      </c>
    </row>
    <row r="295" spans="1:51" x14ac:dyDescent="0.25">
      <c r="A295" s="4" t="s">
        <v>253</v>
      </c>
      <c r="D295" s="113"/>
      <c r="E295" s="113"/>
      <c r="H295" s="52">
        <f t="shared" si="64"/>
        <v>0</v>
      </c>
      <c r="K295" s="112">
        <v>100</v>
      </c>
      <c r="L295" s="112">
        <f t="shared" si="62"/>
        <v>3000</v>
      </c>
      <c r="M295" s="112"/>
      <c r="N295" s="112"/>
      <c r="S295" s="11">
        <v>100</v>
      </c>
      <c r="T295" s="52">
        <f t="shared" si="63"/>
        <v>4850.5043597831136</v>
      </c>
      <c r="V295" s="51" t="e">
        <f>$AY$1*#REF!</f>
        <v>#REF!</v>
      </c>
      <c r="AG295">
        <v>0</v>
      </c>
      <c r="AH295">
        <v>0</v>
      </c>
      <c r="AY295">
        <v>0</v>
      </c>
    </row>
    <row r="296" spans="1:51" x14ac:dyDescent="0.25">
      <c r="A296" s="4" t="s">
        <v>254</v>
      </c>
      <c r="D296" s="113"/>
      <c r="E296" s="113"/>
      <c r="H296" s="52">
        <f t="shared" si="64"/>
        <v>0</v>
      </c>
      <c r="K296" s="112"/>
      <c r="L296" s="112"/>
      <c r="M296" s="112"/>
      <c r="N296" s="112"/>
      <c r="T296" s="52">
        <f t="shared" si="63"/>
        <v>0</v>
      </c>
      <c r="V296" s="51">
        <f>$AY$1*H297</f>
        <v>0</v>
      </c>
      <c r="AG296">
        <v>0</v>
      </c>
      <c r="AH296">
        <v>0</v>
      </c>
      <c r="AY296">
        <v>0</v>
      </c>
    </row>
    <row r="297" spans="1:51" x14ac:dyDescent="0.25">
      <c r="A297" s="5" t="s">
        <v>262</v>
      </c>
      <c r="D297" s="113"/>
      <c r="E297" s="113"/>
      <c r="H297" s="52">
        <f t="shared" si="64"/>
        <v>0</v>
      </c>
      <c r="L297" s="52">
        <f>K297*AF$1</f>
        <v>0</v>
      </c>
      <c r="O297" s="54">
        <v>180</v>
      </c>
      <c r="P297" s="10">
        <v>9900</v>
      </c>
      <c r="Q297" s="10"/>
      <c r="R297" s="10"/>
      <c r="T297" s="52">
        <f t="shared" si="63"/>
        <v>0</v>
      </c>
      <c r="U297" s="51" t="s">
        <v>1384</v>
      </c>
      <c r="V297" s="51">
        <f>$AY$1*H299</f>
        <v>0</v>
      </c>
      <c r="AG297">
        <v>0</v>
      </c>
      <c r="AH297">
        <v>0</v>
      </c>
      <c r="AY297">
        <v>0</v>
      </c>
    </row>
    <row r="298" spans="1:51" x14ac:dyDescent="0.25">
      <c r="A298" s="4" t="s">
        <v>255</v>
      </c>
      <c r="D298" s="113"/>
      <c r="E298" s="113"/>
      <c r="F298" s="112">
        <v>100</v>
      </c>
      <c r="G298" s="112">
        <v>60</v>
      </c>
      <c r="H298" s="112">
        <f>AY298</f>
        <v>2256.8596343398071</v>
      </c>
      <c r="I298" s="112"/>
      <c r="J298" s="112"/>
      <c r="K298" s="112">
        <v>100</v>
      </c>
      <c r="L298" s="112">
        <f>K298*AF$1</f>
        <v>3000</v>
      </c>
      <c r="M298" s="112"/>
      <c r="N298" s="112"/>
      <c r="T298" s="52">
        <f t="shared" si="63"/>
        <v>0</v>
      </c>
      <c r="V298" s="51">
        <f>$AY$1*H300</f>
        <v>0</v>
      </c>
      <c r="AG298">
        <v>60</v>
      </c>
      <c r="AH298">
        <v>40</v>
      </c>
      <c r="AY298">
        <v>2256.8596343398071</v>
      </c>
    </row>
    <row r="299" spans="1:51" x14ac:dyDescent="0.25">
      <c r="A299" s="4" t="s">
        <v>256</v>
      </c>
      <c r="D299" s="113"/>
      <c r="E299" s="113"/>
      <c r="F299" s="112"/>
      <c r="G299" s="112"/>
      <c r="H299" s="112"/>
      <c r="I299" s="112"/>
      <c r="J299" s="112"/>
      <c r="K299" s="112"/>
      <c r="L299" s="112"/>
      <c r="M299" s="112"/>
      <c r="N299" s="112"/>
      <c r="S299" s="11">
        <v>370</v>
      </c>
      <c r="T299" s="52">
        <f t="shared" si="63"/>
        <v>17946.866131197523</v>
      </c>
      <c r="V299" s="51">
        <f>$AY$1*H301</f>
        <v>0</v>
      </c>
      <c r="AG299">
        <v>0</v>
      </c>
      <c r="AH299">
        <v>0</v>
      </c>
      <c r="AY299">
        <v>0</v>
      </c>
    </row>
    <row r="300" spans="1:51" x14ac:dyDescent="0.25">
      <c r="A300" s="4" t="s">
        <v>356</v>
      </c>
      <c r="D300" s="113"/>
      <c r="E300" s="113"/>
      <c r="H300" s="52">
        <f t="shared" ref="H300:H305" si="65">G300*$AD$1</f>
        <v>0</v>
      </c>
      <c r="L300" s="52">
        <f>K300*AF$1</f>
        <v>0</v>
      </c>
      <c r="S300" s="11">
        <v>120</v>
      </c>
      <c r="T300" s="52">
        <f t="shared" si="63"/>
        <v>5820.6052317397371</v>
      </c>
      <c r="V300" s="51" t="e">
        <f>$AY$1*#REF!</f>
        <v>#REF!</v>
      </c>
      <c r="AG300">
        <v>0</v>
      </c>
      <c r="AH300">
        <v>0</v>
      </c>
      <c r="AY300">
        <v>0</v>
      </c>
    </row>
    <row r="301" spans="1:51" x14ac:dyDescent="0.25">
      <c r="A301" s="4" t="s">
        <v>1405</v>
      </c>
      <c r="D301" s="113"/>
      <c r="E301" s="113"/>
      <c r="O301" s="52">
        <v>350</v>
      </c>
      <c r="P301" s="52">
        <v>19250</v>
      </c>
      <c r="S301" s="11"/>
      <c r="T301" s="52">
        <f t="shared" si="63"/>
        <v>0</v>
      </c>
      <c r="U301" s="51" t="s">
        <v>1381</v>
      </c>
      <c r="V301" s="51">
        <f>$AY$1*H302</f>
        <v>0</v>
      </c>
      <c r="AY301">
        <v>0</v>
      </c>
    </row>
    <row r="302" spans="1:51" x14ac:dyDescent="0.25">
      <c r="A302" s="4" t="s">
        <v>257</v>
      </c>
      <c r="D302" s="113"/>
      <c r="E302" s="113"/>
      <c r="F302" s="52">
        <v>140</v>
      </c>
      <c r="H302" s="52">
        <f t="shared" si="65"/>
        <v>0</v>
      </c>
      <c r="I302" s="52">
        <v>140</v>
      </c>
      <c r="J302" s="52">
        <f>I302*$AD$1</f>
        <v>5441.8561412984536</v>
      </c>
      <c r="L302" s="52">
        <f>K302*AF$1</f>
        <v>0</v>
      </c>
      <c r="O302" s="52">
        <v>120</v>
      </c>
      <c r="P302" s="52">
        <v>6600</v>
      </c>
      <c r="T302" s="52">
        <f t="shared" si="63"/>
        <v>0</v>
      </c>
      <c r="U302" s="51" t="s">
        <v>1381</v>
      </c>
      <c r="V302" s="51">
        <f t="shared" ref="V302:V309" si="66">$AY$1*H304</f>
        <v>0</v>
      </c>
      <c r="AG302">
        <v>0</v>
      </c>
      <c r="AH302">
        <v>0</v>
      </c>
      <c r="AY302">
        <v>0</v>
      </c>
    </row>
    <row r="303" spans="1:51" x14ac:dyDescent="0.25">
      <c r="A303" s="4" t="s">
        <v>1404</v>
      </c>
      <c r="D303" s="113"/>
      <c r="E303" s="113"/>
      <c r="O303" s="52">
        <v>150</v>
      </c>
      <c r="P303" s="52">
        <v>8250</v>
      </c>
      <c r="T303" s="52">
        <f t="shared" si="63"/>
        <v>0</v>
      </c>
      <c r="U303" s="51" t="s">
        <v>1381</v>
      </c>
      <c r="V303" s="51">
        <f t="shared" si="66"/>
        <v>0</v>
      </c>
      <c r="AY303">
        <v>0</v>
      </c>
    </row>
    <row r="304" spans="1:51" x14ac:dyDescent="0.25">
      <c r="A304" s="4" t="s">
        <v>1406</v>
      </c>
      <c r="D304" s="113"/>
      <c r="E304" s="113"/>
      <c r="O304" s="52">
        <v>120</v>
      </c>
      <c r="P304" s="52">
        <v>6600</v>
      </c>
      <c r="T304" s="52">
        <f t="shared" si="63"/>
        <v>0</v>
      </c>
      <c r="U304" s="51" t="s">
        <v>1381</v>
      </c>
      <c r="V304" s="51">
        <f t="shared" si="66"/>
        <v>2183.9305645003487</v>
      </c>
      <c r="AY304">
        <v>0</v>
      </c>
    </row>
    <row r="305" spans="1:51" x14ac:dyDescent="0.25">
      <c r="A305" s="4" t="s">
        <v>252</v>
      </c>
      <c r="D305" s="113"/>
      <c r="E305" s="113"/>
      <c r="F305" s="52">
        <v>180</v>
      </c>
      <c r="H305" s="52">
        <f t="shared" si="65"/>
        <v>0</v>
      </c>
      <c r="I305" s="52">
        <v>180</v>
      </c>
      <c r="J305" s="52">
        <f>I305*$AD$1</f>
        <v>6996.6721816694399</v>
      </c>
      <c r="L305" s="52">
        <f>K305*AF$1</f>
        <v>0</v>
      </c>
      <c r="O305" s="52">
        <v>210</v>
      </c>
      <c r="P305" s="52">
        <v>11550</v>
      </c>
      <c r="T305" s="52">
        <f t="shared" si="63"/>
        <v>0</v>
      </c>
      <c r="U305" s="51" t="s">
        <v>1381</v>
      </c>
      <c r="V305" s="51">
        <f t="shared" si="66"/>
        <v>0</v>
      </c>
      <c r="AG305">
        <v>0</v>
      </c>
      <c r="AH305">
        <v>0</v>
      </c>
      <c r="AY305">
        <v>0</v>
      </c>
    </row>
    <row r="306" spans="1:51" x14ac:dyDescent="0.25">
      <c r="A306" s="4" t="s">
        <v>258</v>
      </c>
      <c r="D306" s="113"/>
      <c r="E306" s="113"/>
      <c r="F306" s="112">
        <v>100</v>
      </c>
      <c r="G306" s="112">
        <v>60</v>
      </c>
      <c r="H306" s="112">
        <f>AY306</f>
        <v>2256.8596343398071</v>
      </c>
      <c r="I306" s="112"/>
      <c r="J306" s="112"/>
      <c r="K306" s="112">
        <v>70</v>
      </c>
      <c r="L306" s="112">
        <f>K306*AF1</f>
        <v>2100</v>
      </c>
      <c r="M306" s="112"/>
      <c r="N306" s="112"/>
      <c r="O306" s="52">
        <v>195</v>
      </c>
      <c r="P306" s="52">
        <v>10725</v>
      </c>
      <c r="T306" s="52">
        <f t="shared" si="63"/>
        <v>0</v>
      </c>
      <c r="U306" s="51" t="s">
        <v>1381</v>
      </c>
      <c r="V306" s="51">
        <f t="shared" si="66"/>
        <v>0</v>
      </c>
      <c r="AG306">
        <v>60</v>
      </c>
      <c r="AH306">
        <v>40</v>
      </c>
      <c r="AY306">
        <v>2256.8596343398071</v>
      </c>
    </row>
    <row r="307" spans="1:51" x14ac:dyDescent="0.25">
      <c r="A307" s="4" t="s">
        <v>259</v>
      </c>
      <c r="D307" s="113"/>
      <c r="E307" s="113"/>
      <c r="F307" s="112"/>
      <c r="G307" s="112"/>
      <c r="H307" s="112"/>
      <c r="I307" s="112"/>
      <c r="J307" s="112"/>
      <c r="K307" s="112"/>
      <c r="L307" s="112"/>
      <c r="M307" s="112"/>
      <c r="N307" s="112"/>
      <c r="O307" s="52">
        <v>132</v>
      </c>
      <c r="P307" s="52">
        <v>7260</v>
      </c>
      <c r="T307" s="52">
        <f t="shared" si="63"/>
        <v>0</v>
      </c>
      <c r="U307" s="51" t="s">
        <v>1381</v>
      </c>
      <c r="V307" s="51">
        <f t="shared" si="66"/>
        <v>0</v>
      </c>
      <c r="AG307">
        <v>0</v>
      </c>
      <c r="AH307">
        <v>0</v>
      </c>
      <c r="AY307">
        <v>0</v>
      </c>
    </row>
    <row r="308" spans="1:51" x14ac:dyDescent="0.25">
      <c r="A308" s="4" t="s">
        <v>260</v>
      </c>
      <c r="D308" s="113"/>
      <c r="E308" s="113"/>
      <c r="F308" s="112"/>
      <c r="G308" s="112"/>
      <c r="H308" s="112"/>
      <c r="I308" s="112"/>
      <c r="J308" s="112"/>
      <c r="K308" s="112"/>
      <c r="L308" s="112"/>
      <c r="M308" s="112"/>
      <c r="N308" s="112"/>
      <c r="O308" s="52">
        <v>300</v>
      </c>
      <c r="P308" s="52">
        <v>16500</v>
      </c>
      <c r="T308" s="52">
        <f t="shared" si="63"/>
        <v>0</v>
      </c>
      <c r="U308" s="51" t="s">
        <v>1381</v>
      </c>
      <c r="V308" s="51">
        <f t="shared" si="66"/>
        <v>0</v>
      </c>
      <c r="AG308">
        <v>0</v>
      </c>
      <c r="AH308">
        <v>0</v>
      </c>
      <c r="AY308">
        <v>0</v>
      </c>
    </row>
    <row r="309" spans="1:51" x14ac:dyDescent="0.25">
      <c r="A309" s="4" t="s">
        <v>261</v>
      </c>
      <c r="D309" s="117"/>
      <c r="E309" s="117"/>
      <c r="F309" s="112"/>
      <c r="G309" s="112"/>
      <c r="H309" s="112"/>
      <c r="I309" s="112"/>
      <c r="J309" s="112"/>
      <c r="K309" s="112"/>
      <c r="L309" s="112"/>
      <c r="M309" s="112"/>
      <c r="N309" s="112"/>
      <c r="O309" s="52">
        <v>200</v>
      </c>
      <c r="P309" s="52">
        <v>11000</v>
      </c>
      <c r="T309" s="52">
        <f t="shared" si="63"/>
        <v>0</v>
      </c>
      <c r="U309" s="51" t="s">
        <v>1381</v>
      </c>
      <c r="V309" s="51">
        <f t="shared" si="66"/>
        <v>1747.1444516002787</v>
      </c>
      <c r="AG309">
        <v>0</v>
      </c>
      <c r="AH309">
        <v>0</v>
      </c>
      <c r="AY309">
        <v>0</v>
      </c>
    </row>
    <row r="310" spans="1:51" x14ac:dyDescent="0.25">
      <c r="A310" s="4" t="s">
        <v>45</v>
      </c>
      <c r="H310" s="52">
        <f t="shared" ref="H310" si="67">G310*$AD$1</f>
        <v>0</v>
      </c>
      <c r="K310" s="52">
        <v>105</v>
      </c>
      <c r="L310" s="52">
        <f>K310*AF$1</f>
        <v>3150</v>
      </c>
      <c r="T310" s="52">
        <f t="shared" si="63"/>
        <v>0</v>
      </c>
      <c r="V310" s="51" t="e">
        <f>$AY$1*#REF!</f>
        <v>#REF!</v>
      </c>
      <c r="AG310">
        <v>0</v>
      </c>
      <c r="AH310">
        <v>0</v>
      </c>
      <c r="AY310">
        <v>0</v>
      </c>
    </row>
    <row r="311" spans="1:51" x14ac:dyDescent="0.25">
      <c r="A311" s="4" t="s">
        <v>29</v>
      </c>
      <c r="F311" s="52">
        <v>80</v>
      </c>
      <c r="G311" s="52">
        <v>48</v>
      </c>
      <c r="H311" s="52">
        <f>AY311</f>
        <v>1805.4877074718456</v>
      </c>
      <c r="K311" s="52">
        <v>70</v>
      </c>
      <c r="L311" s="52">
        <f>K311*AF$1</f>
        <v>2100</v>
      </c>
      <c r="T311" s="52">
        <f t="shared" si="63"/>
        <v>0</v>
      </c>
      <c r="V311" s="51" t="e">
        <f>$AY$1*#REF!</f>
        <v>#REF!</v>
      </c>
      <c r="AG311">
        <v>48</v>
      </c>
      <c r="AH311">
        <v>32</v>
      </c>
      <c r="AY311">
        <v>1805.4877074718456</v>
      </c>
    </row>
    <row r="312" spans="1:51" x14ac:dyDescent="0.25">
      <c r="A312" s="3" t="s">
        <v>357</v>
      </c>
      <c r="B312" s="54"/>
      <c r="C312" s="54"/>
      <c r="D312" s="54"/>
      <c r="E312" s="54"/>
      <c r="F312" s="106">
        <v>200</v>
      </c>
      <c r="G312" s="106">
        <v>120</v>
      </c>
      <c r="H312" s="112">
        <f>AY312</f>
        <v>4513.7192686796143</v>
      </c>
      <c r="I312" s="112"/>
      <c r="J312" s="112"/>
      <c r="K312" s="53">
        <v>10</v>
      </c>
      <c r="L312" s="52">
        <f>K312*AF$1</f>
        <v>300</v>
      </c>
      <c r="O312" s="54"/>
      <c r="P312" s="54"/>
      <c r="Q312" s="54"/>
      <c r="R312" s="54"/>
      <c r="S312" s="54"/>
      <c r="T312" s="52">
        <f t="shared" si="63"/>
        <v>0</v>
      </c>
      <c r="V312" s="51">
        <f t="shared" ref="V312:V320" si="68">$AY$1*H314</f>
        <v>0</v>
      </c>
      <c r="AG312">
        <v>120</v>
      </c>
      <c r="AH312">
        <v>80</v>
      </c>
      <c r="AY312">
        <v>4513.7192686796143</v>
      </c>
    </row>
    <row r="313" spans="1:51" x14ac:dyDescent="0.25">
      <c r="A313" s="3" t="s">
        <v>358</v>
      </c>
      <c r="B313" s="54"/>
      <c r="C313" s="54"/>
      <c r="D313" s="54"/>
      <c r="E313" s="54"/>
      <c r="F313" s="106"/>
      <c r="G313" s="106"/>
      <c r="H313" s="112"/>
      <c r="I313" s="112"/>
      <c r="J313" s="112"/>
      <c r="K313" s="53">
        <v>10</v>
      </c>
      <c r="L313" s="52">
        <f>K313*AF$1</f>
        <v>300</v>
      </c>
      <c r="O313" s="54"/>
      <c r="P313" s="54"/>
      <c r="Q313" s="54"/>
      <c r="R313" s="54"/>
      <c r="S313" s="28">
        <v>100</v>
      </c>
      <c r="T313" s="52">
        <f t="shared" si="63"/>
        <v>4850.5043597831136</v>
      </c>
      <c r="V313" s="51">
        <f t="shared" si="68"/>
        <v>0</v>
      </c>
      <c r="AG313">
        <v>0</v>
      </c>
      <c r="AH313">
        <v>0</v>
      </c>
      <c r="AY313">
        <v>0</v>
      </c>
    </row>
    <row r="314" spans="1:51" x14ac:dyDescent="0.25">
      <c r="A314" s="3" t="s">
        <v>1407</v>
      </c>
      <c r="B314" s="54"/>
      <c r="C314" s="54"/>
      <c r="D314" s="54"/>
      <c r="E314" s="54"/>
      <c r="F314" s="53"/>
      <c r="G314" s="53"/>
      <c r="K314" s="53"/>
      <c r="O314" s="54">
        <v>400</v>
      </c>
      <c r="P314" s="54">
        <v>22000</v>
      </c>
      <c r="Q314" s="54"/>
      <c r="R314" s="54"/>
      <c r="S314" s="28"/>
      <c r="T314" s="52">
        <f t="shared" si="63"/>
        <v>0</v>
      </c>
      <c r="U314" s="51" t="s">
        <v>1381</v>
      </c>
      <c r="V314" s="51">
        <f t="shared" si="68"/>
        <v>3275.8958467505231</v>
      </c>
      <c r="AY314">
        <v>0</v>
      </c>
    </row>
    <row r="315" spans="1:51" x14ac:dyDescent="0.25">
      <c r="A315" s="7" t="s">
        <v>359</v>
      </c>
      <c r="H315" s="52">
        <f t="shared" ref="H315:H317" si="69">G315*$AD$1</f>
        <v>0</v>
      </c>
      <c r="L315" s="52">
        <f t="shared" ref="L315:L329" si="70">K315*AF$1</f>
        <v>0</v>
      </c>
      <c r="S315" s="28">
        <v>50</v>
      </c>
      <c r="T315" s="52">
        <f t="shared" si="63"/>
        <v>2425.2521798915568</v>
      </c>
      <c r="V315" s="51">
        <f t="shared" si="68"/>
        <v>0</v>
      </c>
      <c r="AG315">
        <v>0</v>
      </c>
      <c r="AH315">
        <v>0</v>
      </c>
      <c r="AY315">
        <v>0</v>
      </c>
    </row>
    <row r="316" spans="1:51" x14ac:dyDescent="0.25">
      <c r="A316" s="3" t="s">
        <v>360</v>
      </c>
      <c r="B316" s="54"/>
      <c r="C316" s="54"/>
      <c r="D316" s="54"/>
      <c r="E316" s="54"/>
      <c r="F316" s="53">
        <v>150</v>
      </c>
      <c r="G316" s="53">
        <v>90</v>
      </c>
      <c r="H316" s="52">
        <f>AY316</f>
        <v>3385.2894515097109</v>
      </c>
      <c r="K316" s="53">
        <v>15</v>
      </c>
      <c r="L316" s="52">
        <f t="shared" si="70"/>
        <v>450</v>
      </c>
      <c r="O316" s="52">
        <v>600</v>
      </c>
      <c r="P316" s="52">
        <v>33000</v>
      </c>
      <c r="S316" s="28">
        <v>100</v>
      </c>
      <c r="T316" s="52">
        <f t="shared" si="63"/>
        <v>4850.5043597831136</v>
      </c>
      <c r="U316" s="51" t="s">
        <v>1381</v>
      </c>
      <c r="V316" s="51">
        <f t="shared" si="68"/>
        <v>2183.9305645003487</v>
      </c>
      <c r="AG316">
        <v>90</v>
      </c>
      <c r="AH316">
        <v>60</v>
      </c>
      <c r="AY316">
        <v>3385.2894515097109</v>
      </c>
    </row>
    <row r="317" spans="1:51" x14ac:dyDescent="0.25">
      <c r="A317" s="3" t="s">
        <v>361</v>
      </c>
      <c r="B317" s="54"/>
      <c r="C317" s="54"/>
      <c r="D317" s="54"/>
      <c r="E317" s="54"/>
      <c r="F317" s="53">
        <v>100</v>
      </c>
      <c r="H317" s="52">
        <f t="shared" si="69"/>
        <v>0</v>
      </c>
      <c r="I317" s="53">
        <v>100</v>
      </c>
      <c r="J317" s="52">
        <f>I317*$AD$1</f>
        <v>3887.0401009274665</v>
      </c>
      <c r="K317" s="54"/>
      <c r="L317" s="52">
        <f t="shared" si="70"/>
        <v>0</v>
      </c>
      <c r="O317" s="54"/>
      <c r="P317" s="54"/>
      <c r="Q317" s="54"/>
      <c r="R317" s="54"/>
      <c r="S317" s="54"/>
      <c r="T317" s="52">
        <f t="shared" si="63"/>
        <v>0</v>
      </c>
      <c r="V317" s="51">
        <f t="shared" si="68"/>
        <v>8735.7222580013949</v>
      </c>
      <c r="AG317">
        <v>0</v>
      </c>
      <c r="AH317">
        <v>0</v>
      </c>
      <c r="AY317">
        <v>0</v>
      </c>
    </row>
    <row r="318" spans="1:51" x14ac:dyDescent="0.25">
      <c r="A318" s="3" t="s">
        <v>362</v>
      </c>
      <c r="B318" s="54"/>
      <c r="C318" s="54"/>
      <c r="D318" s="54"/>
      <c r="E318" s="54"/>
      <c r="F318" s="53">
        <v>100</v>
      </c>
      <c r="G318" s="53">
        <v>60</v>
      </c>
      <c r="H318" s="52">
        <f>AY318</f>
        <v>2256.8596343398071</v>
      </c>
      <c r="K318" s="53">
        <v>10</v>
      </c>
      <c r="L318" s="52">
        <f t="shared" si="70"/>
        <v>300</v>
      </c>
      <c r="O318" s="54"/>
      <c r="P318" s="54"/>
      <c r="Q318" s="54"/>
      <c r="R318" s="54"/>
      <c r="S318" s="54"/>
      <c r="T318" s="52">
        <f t="shared" si="63"/>
        <v>0</v>
      </c>
      <c r="V318" s="51">
        <f t="shared" si="68"/>
        <v>0</v>
      </c>
      <c r="AG318">
        <v>60</v>
      </c>
      <c r="AH318">
        <v>40</v>
      </c>
      <c r="AY318">
        <v>2256.8596343398071</v>
      </c>
    </row>
    <row r="319" spans="1:51" x14ac:dyDescent="0.25">
      <c r="A319" s="3" t="s">
        <v>363</v>
      </c>
      <c r="B319" s="54"/>
      <c r="C319" s="54"/>
      <c r="D319" s="54"/>
      <c r="E319" s="54"/>
      <c r="F319" s="106">
        <v>400</v>
      </c>
      <c r="G319" s="106">
        <v>240</v>
      </c>
      <c r="H319" s="112">
        <f>AY319</f>
        <v>9027.4385373592286</v>
      </c>
      <c r="I319" s="112"/>
      <c r="J319" s="112"/>
      <c r="K319" s="54"/>
      <c r="L319" s="52">
        <f t="shared" si="70"/>
        <v>0</v>
      </c>
      <c r="O319" s="54"/>
      <c r="P319" s="54"/>
      <c r="Q319" s="54"/>
      <c r="R319" s="54"/>
      <c r="S319" s="54"/>
      <c r="T319" s="52">
        <f t="shared" si="63"/>
        <v>0</v>
      </c>
      <c r="V319" s="51">
        <f t="shared" si="68"/>
        <v>0</v>
      </c>
      <c r="AG319">
        <v>240</v>
      </c>
      <c r="AH319">
        <v>160</v>
      </c>
      <c r="AY319">
        <v>9027.4385373592286</v>
      </c>
    </row>
    <row r="320" spans="1:51" x14ac:dyDescent="0.25">
      <c r="A320" s="3" t="s">
        <v>364</v>
      </c>
      <c r="B320" s="54"/>
      <c r="C320" s="54"/>
      <c r="D320" s="54"/>
      <c r="E320" s="54"/>
      <c r="F320" s="106"/>
      <c r="G320" s="106"/>
      <c r="H320" s="112"/>
      <c r="I320" s="112"/>
      <c r="J320" s="112"/>
      <c r="K320" s="54"/>
      <c r="L320" s="52">
        <f t="shared" si="70"/>
        <v>0</v>
      </c>
      <c r="O320" s="54"/>
      <c r="P320" s="54"/>
      <c r="Q320" s="54"/>
      <c r="R320" s="54"/>
      <c r="S320" s="54"/>
      <c r="T320" s="52">
        <f t="shared" si="63"/>
        <v>0</v>
      </c>
      <c r="V320" s="51">
        <f t="shared" si="68"/>
        <v>0</v>
      </c>
      <c r="AG320">
        <v>0</v>
      </c>
      <c r="AH320">
        <v>0</v>
      </c>
      <c r="AY320">
        <v>0</v>
      </c>
    </row>
    <row r="321" spans="1:51" x14ac:dyDescent="0.25">
      <c r="A321" s="3" t="s">
        <v>263</v>
      </c>
      <c r="B321" s="54"/>
      <c r="C321" s="54"/>
      <c r="D321" s="54"/>
      <c r="E321" s="54"/>
      <c r="F321" s="106"/>
      <c r="G321" s="106"/>
      <c r="H321" s="112"/>
      <c r="I321" s="112"/>
      <c r="J321" s="112"/>
      <c r="K321" s="54"/>
      <c r="L321" s="52">
        <f t="shared" si="70"/>
        <v>0</v>
      </c>
      <c r="O321" s="54">
        <v>400</v>
      </c>
      <c r="P321" s="10">
        <v>22000</v>
      </c>
      <c r="Q321" s="10"/>
      <c r="R321" s="10"/>
      <c r="S321" s="54"/>
      <c r="T321" s="52">
        <f t="shared" si="63"/>
        <v>0</v>
      </c>
      <c r="U321" s="51" t="s">
        <v>1384</v>
      </c>
      <c r="V321" s="51" t="e">
        <f>$AY$1*#REF!</f>
        <v>#REF!</v>
      </c>
      <c r="AG321">
        <v>0</v>
      </c>
      <c r="AH321">
        <v>0</v>
      </c>
      <c r="AY321">
        <v>0</v>
      </c>
    </row>
    <row r="322" spans="1:51" x14ac:dyDescent="0.25">
      <c r="A322" s="3" t="s">
        <v>365</v>
      </c>
      <c r="B322" s="54"/>
      <c r="C322" s="54"/>
      <c r="D322" s="54"/>
      <c r="E322" s="54"/>
      <c r="F322" s="53">
        <v>400</v>
      </c>
      <c r="G322" s="48"/>
      <c r="H322" s="48">
        <f t="shared" ref="H322" si="71">G322*$AD$1</f>
        <v>0</v>
      </c>
      <c r="I322" s="53">
        <v>400</v>
      </c>
      <c r="J322" s="52">
        <f>I322*$AD$1</f>
        <v>15548.160403709866</v>
      </c>
      <c r="K322" s="54"/>
      <c r="L322" s="52">
        <f t="shared" si="70"/>
        <v>0</v>
      </c>
      <c r="O322" s="54">
        <v>400</v>
      </c>
      <c r="P322" s="54">
        <v>22000</v>
      </c>
      <c r="Q322" s="54"/>
      <c r="R322" s="54"/>
      <c r="S322" s="54"/>
      <c r="T322" s="52">
        <f t="shared" si="63"/>
        <v>0</v>
      </c>
      <c r="U322" s="51" t="s">
        <v>1381</v>
      </c>
      <c r="V322" s="51" t="e">
        <f>$AY$1*#REF!</f>
        <v>#REF!</v>
      </c>
      <c r="AG322">
        <v>0</v>
      </c>
      <c r="AH322">
        <v>0</v>
      </c>
      <c r="AY322">
        <v>0</v>
      </c>
    </row>
    <row r="323" spans="1:51" x14ac:dyDescent="0.25">
      <c r="A323" s="3" t="s">
        <v>366</v>
      </c>
      <c r="B323" s="54"/>
      <c r="C323" s="54"/>
      <c r="D323" s="54"/>
      <c r="E323" s="54"/>
      <c r="F323" s="106">
        <v>100</v>
      </c>
      <c r="G323" s="106">
        <v>60</v>
      </c>
      <c r="H323" s="112">
        <f>AY323</f>
        <v>2256.8596343398071</v>
      </c>
      <c r="I323" s="112"/>
      <c r="J323" s="112"/>
      <c r="K323" s="54"/>
      <c r="L323" s="52">
        <f t="shared" si="70"/>
        <v>0</v>
      </c>
      <c r="O323" s="54"/>
      <c r="P323" s="54"/>
      <c r="Q323" s="54"/>
      <c r="R323" s="54"/>
      <c r="S323" s="28">
        <v>100</v>
      </c>
      <c r="T323" s="52">
        <f t="shared" si="63"/>
        <v>4850.5043597831136</v>
      </c>
      <c r="V323" s="51" t="e">
        <f>$AY$1*#REF!</f>
        <v>#REF!</v>
      </c>
      <c r="AG323">
        <v>60</v>
      </c>
      <c r="AH323">
        <v>40</v>
      </c>
      <c r="AY323">
        <v>2256.8596343398071</v>
      </c>
    </row>
    <row r="324" spans="1:51" x14ac:dyDescent="0.25">
      <c r="A324" s="3" t="s">
        <v>367</v>
      </c>
      <c r="B324" s="54"/>
      <c r="C324" s="54"/>
      <c r="D324" s="54"/>
      <c r="E324" s="54"/>
      <c r="F324" s="106"/>
      <c r="G324" s="106"/>
      <c r="H324" s="112"/>
      <c r="I324" s="112"/>
      <c r="J324" s="112"/>
      <c r="K324" s="54"/>
      <c r="L324" s="52">
        <f t="shared" si="70"/>
        <v>0</v>
      </c>
      <c r="O324" s="54"/>
      <c r="P324" s="54"/>
      <c r="Q324" s="54"/>
      <c r="R324" s="54"/>
      <c r="S324" s="54"/>
      <c r="T324" s="52">
        <f t="shared" si="63"/>
        <v>0</v>
      </c>
      <c r="V324" s="51" t="e">
        <f>$AY$1*#REF!</f>
        <v>#REF!</v>
      </c>
      <c r="AG324">
        <v>0</v>
      </c>
      <c r="AH324">
        <v>0</v>
      </c>
      <c r="AY324">
        <v>0</v>
      </c>
    </row>
    <row r="325" spans="1:51" x14ac:dyDescent="0.25">
      <c r="A325" s="3" t="s">
        <v>368</v>
      </c>
      <c r="B325" s="54"/>
      <c r="C325" s="54"/>
      <c r="D325" s="54"/>
      <c r="E325" s="54"/>
      <c r="F325" s="53">
        <v>10</v>
      </c>
      <c r="G325" s="53">
        <v>6</v>
      </c>
      <c r="H325" s="52">
        <f>AY325</f>
        <v>225.6859634339807</v>
      </c>
      <c r="K325" s="54"/>
      <c r="L325" s="52">
        <f t="shared" si="70"/>
        <v>0</v>
      </c>
      <c r="O325" s="54"/>
      <c r="P325" s="54"/>
      <c r="Q325" s="54"/>
      <c r="R325" s="54"/>
      <c r="S325" s="28">
        <v>100</v>
      </c>
      <c r="T325" s="52">
        <f t="shared" si="63"/>
        <v>4850.5043597831136</v>
      </c>
      <c r="V325" s="51" t="e">
        <f>$AY$1*#REF!</f>
        <v>#REF!</v>
      </c>
      <c r="AG325">
        <v>6</v>
      </c>
      <c r="AH325">
        <v>4</v>
      </c>
      <c r="AY325">
        <v>225.6859634339807</v>
      </c>
    </row>
    <row r="326" spans="1:51" x14ac:dyDescent="0.25">
      <c r="A326" s="7" t="s">
        <v>369</v>
      </c>
      <c r="H326" s="52">
        <f t="shared" ref="H326:H329" si="72">G326*$AD$1</f>
        <v>0</v>
      </c>
      <c r="L326" s="52">
        <f t="shared" si="70"/>
        <v>0</v>
      </c>
      <c r="S326" s="28">
        <v>100</v>
      </c>
      <c r="T326" s="52">
        <f t="shared" si="63"/>
        <v>4850.5043597831136</v>
      </c>
      <c r="V326" s="51" t="e">
        <f>$AY$1*#REF!</f>
        <v>#REF!</v>
      </c>
      <c r="AG326">
        <v>0</v>
      </c>
      <c r="AH326">
        <v>0</v>
      </c>
      <c r="AY326">
        <v>0</v>
      </c>
    </row>
    <row r="327" spans="1:51" x14ac:dyDescent="0.25">
      <c r="A327" s="6" t="s">
        <v>329</v>
      </c>
      <c r="H327" s="52">
        <f t="shared" si="72"/>
        <v>0</v>
      </c>
      <c r="L327" s="52">
        <f t="shared" si="70"/>
        <v>0</v>
      </c>
      <c r="S327" s="11">
        <v>180</v>
      </c>
      <c r="T327" s="52">
        <f t="shared" si="63"/>
        <v>8730.9078476096056</v>
      </c>
      <c r="V327" s="51">
        <f>$AY$1*H328</f>
        <v>2183.9305645003487</v>
      </c>
      <c r="AG327">
        <v>0</v>
      </c>
      <c r="AH327">
        <v>0</v>
      </c>
      <c r="AY327">
        <v>0</v>
      </c>
    </row>
    <row r="328" spans="1:51" x14ac:dyDescent="0.25">
      <c r="A328" s="4" t="s">
        <v>30</v>
      </c>
      <c r="F328" s="52">
        <v>100</v>
      </c>
      <c r="G328" s="52">
        <v>60</v>
      </c>
      <c r="H328" s="52">
        <f>AY328</f>
        <v>2256.8596343398071</v>
      </c>
      <c r="L328" s="52">
        <f t="shared" si="70"/>
        <v>0</v>
      </c>
      <c r="O328" s="54">
        <v>300</v>
      </c>
      <c r="P328" s="10">
        <v>16500</v>
      </c>
      <c r="Q328" s="10"/>
      <c r="R328" s="10"/>
      <c r="T328" s="52">
        <f t="shared" si="63"/>
        <v>0</v>
      </c>
      <c r="U328" s="51" t="s">
        <v>1384</v>
      </c>
      <c r="V328" s="51">
        <f>$AY$1*H330</f>
        <v>0</v>
      </c>
      <c r="AG328">
        <v>60</v>
      </c>
      <c r="AH328">
        <v>40</v>
      </c>
      <c r="AY328">
        <v>2256.8596343398071</v>
      </c>
    </row>
    <row r="329" spans="1:51" x14ac:dyDescent="0.25">
      <c r="A329" s="4" t="s">
        <v>420</v>
      </c>
      <c r="H329" s="52">
        <f t="shared" si="72"/>
        <v>0</v>
      </c>
      <c r="K329" s="52">
        <v>70</v>
      </c>
      <c r="L329" s="52">
        <f t="shared" si="70"/>
        <v>2100</v>
      </c>
      <c r="T329" s="52">
        <f t="shared" si="63"/>
        <v>0</v>
      </c>
      <c r="V329" s="51">
        <f>$AY$1*H331</f>
        <v>0</v>
      </c>
      <c r="AG329">
        <v>0</v>
      </c>
      <c r="AH329">
        <v>0</v>
      </c>
      <c r="AY329">
        <v>0</v>
      </c>
    </row>
    <row r="330" spans="1:51" x14ac:dyDescent="0.25">
      <c r="A330" s="4" t="s">
        <v>1311</v>
      </c>
      <c r="B330" s="52">
        <v>1</v>
      </c>
      <c r="F330" s="112" t="s">
        <v>1332</v>
      </c>
      <c r="G330" s="112"/>
      <c r="H330" s="112"/>
      <c r="I330" s="112"/>
      <c r="J330" s="112"/>
      <c r="K330" s="112" t="s">
        <v>1332</v>
      </c>
      <c r="L330" s="112"/>
      <c r="M330" s="112"/>
      <c r="N330" s="112"/>
      <c r="O330" s="112" t="s">
        <v>1349</v>
      </c>
      <c r="P330" s="112"/>
      <c r="Q330" s="112"/>
      <c r="R330" s="112"/>
      <c r="S330" s="112"/>
      <c r="T330" s="112"/>
      <c r="V330" s="51" t="e">
        <f>$AY$1*#REF!</f>
        <v>#REF!</v>
      </c>
      <c r="AG330" t="e">
        <v>#VALUE!</v>
      </c>
      <c r="AH330" t="e">
        <v>#VALUE!</v>
      </c>
      <c r="AY330">
        <v>0</v>
      </c>
    </row>
    <row r="331" spans="1:51" x14ac:dyDescent="0.25">
      <c r="A331" s="2" t="s">
        <v>264</v>
      </c>
      <c r="H331" s="52">
        <f t="shared" ref="H331:H338" si="73">G331*$AD$1</f>
        <v>0</v>
      </c>
      <c r="L331" s="52">
        <f>K331*AF$1</f>
        <v>0</v>
      </c>
      <c r="O331" s="54">
        <v>130</v>
      </c>
      <c r="P331" s="10">
        <v>7150</v>
      </c>
      <c r="Q331" s="10"/>
      <c r="R331" s="10"/>
      <c r="T331" s="52">
        <f t="shared" ref="T331:T361" si="74">S331*$V$3</f>
        <v>0</v>
      </c>
      <c r="U331" s="51" t="s">
        <v>1383</v>
      </c>
      <c r="V331" s="51" t="e">
        <f>$AY$1*#REF!</f>
        <v>#REF!</v>
      </c>
      <c r="AG331">
        <v>0</v>
      </c>
      <c r="AH331">
        <v>0</v>
      </c>
      <c r="AY331">
        <v>0</v>
      </c>
    </row>
    <row r="332" spans="1:51" x14ac:dyDescent="0.25">
      <c r="A332" s="3" t="s">
        <v>370</v>
      </c>
      <c r="B332" s="54"/>
      <c r="C332" s="54"/>
      <c r="D332" s="54"/>
      <c r="E332" s="54"/>
      <c r="F332" s="53">
        <v>100</v>
      </c>
      <c r="G332" s="53">
        <v>60</v>
      </c>
      <c r="H332" s="52">
        <f>AY332</f>
        <v>2256.8596343398071</v>
      </c>
      <c r="K332" s="53">
        <v>20</v>
      </c>
      <c r="L332" s="52">
        <f>K332*AF$1</f>
        <v>600</v>
      </c>
      <c r="O332" s="54"/>
      <c r="P332" s="54"/>
      <c r="Q332" s="54"/>
      <c r="R332" s="54"/>
      <c r="S332" s="54"/>
      <c r="T332" s="52">
        <f t="shared" si="74"/>
        <v>0</v>
      </c>
      <c r="V332" s="51">
        <f>$AY$1*H334</f>
        <v>0</v>
      </c>
      <c r="AG332">
        <v>60</v>
      </c>
      <c r="AH332">
        <v>40</v>
      </c>
      <c r="AY332">
        <v>2256.8596343398071</v>
      </c>
    </row>
    <row r="333" spans="1:51" x14ac:dyDescent="0.25">
      <c r="A333" s="3" t="s">
        <v>413</v>
      </c>
      <c r="B333" s="54"/>
      <c r="C333" s="54"/>
      <c r="D333" s="54"/>
      <c r="E333" s="54"/>
      <c r="F333" s="53">
        <v>100</v>
      </c>
      <c r="G333" s="53">
        <v>60</v>
      </c>
      <c r="H333" s="52">
        <f>AY333</f>
        <v>2256.8596343398071</v>
      </c>
      <c r="K333" s="53">
        <v>10</v>
      </c>
      <c r="L333" s="52">
        <f>K333*AF$1</f>
        <v>300</v>
      </c>
      <c r="O333" s="54"/>
      <c r="P333" s="54"/>
      <c r="Q333" s="54"/>
      <c r="R333" s="54"/>
      <c r="S333" s="54"/>
      <c r="T333" s="52">
        <f t="shared" si="74"/>
        <v>0</v>
      </c>
      <c r="V333" s="51" t="e">
        <f>$AY$1*#REF!</f>
        <v>#REF!</v>
      </c>
      <c r="AG333">
        <v>60</v>
      </c>
      <c r="AH333">
        <v>40</v>
      </c>
      <c r="AY333">
        <v>2256.8596343398071</v>
      </c>
    </row>
    <row r="334" spans="1:51" x14ac:dyDescent="0.25">
      <c r="A334" s="4" t="s">
        <v>1408</v>
      </c>
      <c r="B334" s="54"/>
      <c r="C334" s="54"/>
      <c r="D334" s="54"/>
      <c r="E334" s="54"/>
      <c r="F334" s="53"/>
      <c r="G334" s="53"/>
      <c r="K334" s="53"/>
      <c r="O334" s="54">
        <v>190</v>
      </c>
      <c r="P334" s="54">
        <v>10450</v>
      </c>
      <c r="Q334" s="54"/>
      <c r="R334" s="54"/>
      <c r="S334" s="54"/>
      <c r="T334" s="52">
        <f t="shared" si="74"/>
        <v>0</v>
      </c>
      <c r="U334" s="51" t="s">
        <v>1381</v>
      </c>
      <c r="V334" s="51" t="e">
        <f>$AY$1*#REF!</f>
        <v>#REF!</v>
      </c>
      <c r="AY334">
        <v>0</v>
      </c>
    </row>
    <row r="335" spans="1:51" x14ac:dyDescent="0.25">
      <c r="A335" s="4" t="s">
        <v>1409</v>
      </c>
      <c r="O335" s="52">
        <v>240</v>
      </c>
      <c r="P335" s="52">
        <v>13200</v>
      </c>
      <c r="T335" s="52">
        <f t="shared" si="74"/>
        <v>0</v>
      </c>
      <c r="U335" s="51" t="s">
        <v>1381</v>
      </c>
      <c r="V335" s="51" t="e">
        <f>$AY$1*#REF!</f>
        <v>#REF!</v>
      </c>
      <c r="AY335">
        <v>0</v>
      </c>
    </row>
    <row r="336" spans="1:51" x14ac:dyDescent="0.25">
      <c r="A336" s="4" t="s">
        <v>1410</v>
      </c>
      <c r="O336" s="52">
        <v>240</v>
      </c>
      <c r="P336" s="52">
        <v>13200</v>
      </c>
      <c r="T336" s="52">
        <f t="shared" si="74"/>
        <v>0</v>
      </c>
      <c r="U336" s="51" t="s">
        <v>1381</v>
      </c>
      <c r="V336" s="51">
        <f>$AY$1*H337</f>
        <v>0</v>
      </c>
      <c r="AY336">
        <v>0</v>
      </c>
    </row>
    <row r="337" spans="1:51" x14ac:dyDescent="0.25">
      <c r="A337" s="4" t="s">
        <v>46</v>
      </c>
      <c r="H337" s="52">
        <f t="shared" si="73"/>
        <v>0</v>
      </c>
      <c r="K337" s="52">
        <v>30</v>
      </c>
      <c r="L337" s="52">
        <f t="shared" ref="L337:L342" si="75">K337*AF$1</f>
        <v>900</v>
      </c>
      <c r="O337" s="54">
        <v>100</v>
      </c>
      <c r="P337" s="11">
        <v>5500</v>
      </c>
      <c r="Q337" s="11"/>
      <c r="R337" s="11"/>
      <c r="S337" s="11">
        <v>60</v>
      </c>
      <c r="T337" s="52">
        <f t="shared" si="74"/>
        <v>2910.3026158698685</v>
      </c>
      <c r="U337" s="51" t="s">
        <v>1384</v>
      </c>
      <c r="V337" s="51" t="e">
        <f>$AY$1*#REF!</f>
        <v>#REF!</v>
      </c>
      <c r="AG337">
        <v>0</v>
      </c>
      <c r="AH337">
        <v>0</v>
      </c>
      <c r="AY337">
        <v>0</v>
      </c>
    </row>
    <row r="338" spans="1:51" x14ac:dyDescent="0.25">
      <c r="A338" s="4" t="s">
        <v>47</v>
      </c>
      <c r="H338" s="52">
        <f t="shared" si="73"/>
        <v>0</v>
      </c>
      <c r="K338" s="52">
        <v>90</v>
      </c>
      <c r="L338" s="52">
        <f t="shared" si="75"/>
        <v>2700</v>
      </c>
      <c r="S338" s="11">
        <v>80</v>
      </c>
      <c r="T338" s="52">
        <f t="shared" si="74"/>
        <v>3880.4034878264911</v>
      </c>
      <c r="V338" s="51">
        <f>$AY$1*H339</f>
        <v>4367.8611290006975</v>
      </c>
      <c r="AG338">
        <v>0</v>
      </c>
      <c r="AH338">
        <v>0</v>
      </c>
      <c r="AY338">
        <v>0</v>
      </c>
    </row>
    <row r="339" spans="1:51" x14ac:dyDescent="0.25">
      <c r="A339" s="3" t="s">
        <v>265</v>
      </c>
      <c r="B339" s="54"/>
      <c r="C339" s="54"/>
      <c r="D339" s="54"/>
      <c r="E339" s="54"/>
      <c r="F339" s="106">
        <v>200</v>
      </c>
      <c r="G339" s="106">
        <v>120</v>
      </c>
      <c r="H339" s="112">
        <f>AY339</f>
        <v>4513.7192686796143</v>
      </c>
      <c r="I339" s="112"/>
      <c r="J339" s="112"/>
      <c r="K339" s="54"/>
      <c r="L339" s="52">
        <f t="shared" si="75"/>
        <v>0</v>
      </c>
      <c r="O339" s="54">
        <v>670</v>
      </c>
      <c r="P339" s="10">
        <v>36850</v>
      </c>
      <c r="Q339" s="10"/>
      <c r="R339" s="10"/>
      <c r="S339" s="54"/>
      <c r="T339" s="52">
        <f t="shared" si="74"/>
        <v>0</v>
      </c>
      <c r="U339" s="51" t="s">
        <v>1384</v>
      </c>
      <c r="V339" s="51" t="e">
        <f>$AY$1*#REF!</f>
        <v>#REF!</v>
      </c>
      <c r="AG339">
        <v>120</v>
      </c>
      <c r="AH339">
        <v>80</v>
      </c>
      <c r="AY339">
        <v>4513.7192686796143</v>
      </c>
    </row>
    <row r="340" spans="1:51" x14ac:dyDescent="0.25">
      <c r="A340" s="3" t="s">
        <v>266</v>
      </c>
      <c r="B340" s="54"/>
      <c r="C340" s="54"/>
      <c r="D340" s="54"/>
      <c r="E340" s="54"/>
      <c r="F340" s="106"/>
      <c r="G340" s="106"/>
      <c r="H340" s="112"/>
      <c r="I340" s="112"/>
      <c r="J340" s="112"/>
      <c r="K340" s="54"/>
      <c r="L340" s="52">
        <f t="shared" si="75"/>
        <v>0</v>
      </c>
      <c r="O340" s="54"/>
      <c r="P340" s="54"/>
      <c r="Q340" s="10"/>
      <c r="R340" s="10"/>
      <c r="S340" s="54"/>
      <c r="T340" s="52">
        <f t="shared" si="74"/>
        <v>0</v>
      </c>
      <c r="U340" s="51" t="s">
        <v>1385</v>
      </c>
      <c r="V340" s="51">
        <f>$AY$1*H341</f>
        <v>0</v>
      </c>
      <c r="AG340">
        <v>0</v>
      </c>
      <c r="AH340">
        <v>0</v>
      </c>
      <c r="AY340">
        <v>0</v>
      </c>
    </row>
    <row r="341" spans="1:51" x14ac:dyDescent="0.25">
      <c r="A341" s="2" t="s">
        <v>267</v>
      </c>
      <c r="H341" s="52">
        <f t="shared" ref="H341:H342" si="76">G341*$AD$1</f>
        <v>0</v>
      </c>
      <c r="L341" s="52">
        <f t="shared" si="75"/>
        <v>0</v>
      </c>
      <c r="O341" s="54"/>
      <c r="P341" s="54"/>
      <c r="Q341" s="10"/>
      <c r="R341" s="10"/>
      <c r="S341" s="28">
        <v>100</v>
      </c>
      <c r="T341" s="52">
        <f t="shared" si="74"/>
        <v>4850.5043597831136</v>
      </c>
      <c r="U341" s="51" t="s">
        <v>1385</v>
      </c>
      <c r="V341" s="51">
        <f>$AY$1*H343</f>
        <v>2183.9305645003487</v>
      </c>
      <c r="AG341">
        <v>0</v>
      </c>
      <c r="AH341">
        <v>0</v>
      </c>
      <c r="AY341">
        <v>0</v>
      </c>
    </row>
    <row r="342" spans="1:51" x14ac:dyDescent="0.25">
      <c r="A342" s="2" t="s">
        <v>268</v>
      </c>
      <c r="H342" s="52">
        <f t="shared" si="76"/>
        <v>0</v>
      </c>
      <c r="L342" s="52">
        <f t="shared" si="75"/>
        <v>0</v>
      </c>
      <c r="O342" s="54"/>
      <c r="P342" s="54"/>
      <c r="Q342" s="10"/>
      <c r="R342" s="10"/>
      <c r="S342" s="28">
        <v>100</v>
      </c>
      <c r="T342" s="52">
        <f t="shared" si="74"/>
        <v>4850.5043597831136</v>
      </c>
      <c r="U342" s="51" t="s">
        <v>1385</v>
      </c>
      <c r="V342" s="51">
        <f>$AY$1*H344</f>
        <v>0</v>
      </c>
      <c r="AG342">
        <v>0</v>
      </c>
      <c r="AH342">
        <v>0</v>
      </c>
      <c r="AY342">
        <v>0</v>
      </c>
    </row>
    <row r="343" spans="1:51" x14ac:dyDescent="0.25">
      <c r="A343" s="2" t="s">
        <v>269</v>
      </c>
      <c r="C343" s="112">
        <v>121313</v>
      </c>
      <c r="F343" s="53">
        <v>100</v>
      </c>
      <c r="G343" s="53">
        <v>60</v>
      </c>
      <c r="H343" s="52">
        <f>AY343</f>
        <v>2256.8596343398071</v>
      </c>
      <c r="K343" s="112" t="s">
        <v>1339</v>
      </c>
      <c r="L343" s="112"/>
      <c r="M343" s="112"/>
      <c r="N343" s="112"/>
      <c r="O343" s="54">
        <v>300</v>
      </c>
      <c r="P343" s="10">
        <v>16500</v>
      </c>
      <c r="Q343" s="10"/>
      <c r="R343" s="10"/>
      <c r="S343" s="52">
        <v>30</v>
      </c>
      <c r="T343" s="52">
        <f t="shared" si="74"/>
        <v>1455.1513079349343</v>
      </c>
      <c r="U343" s="51" t="s">
        <v>1383</v>
      </c>
      <c r="V343" s="51">
        <f>$AY$1*H345</f>
        <v>0</v>
      </c>
      <c r="AG343">
        <v>60</v>
      </c>
      <c r="AH343">
        <v>40</v>
      </c>
      <c r="AY343">
        <v>2256.8596343398071</v>
      </c>
    </row>
    <row r="344" spans="1:51" x14ac:dyDescent="0.25">
      <c r="A344" s="2" t="s">
        <v>273</v>
      </c>
      <c r="C344" s="112"/>
      <c r="F344" s="112" t="s">
        <v>1339</v>
      </c>
      <c r="G344" s="112"/>
      <c r="H344" s="112"/>
      <c r="I344" s="112"/>
      <c r="J344" s="112"/>
      <c r="K344" s="112" t="s">
        <v>1339</v>
      </c>
      <c r="L344" s="112"/>
      <c r="M344" s="112"/>
      <c r="N344" s="112"/>
      <c r="O344" s="54"/>
      <c r="P344" s="54"/>
      <c r="Q344" s="10"/>
      <c r="R344" s="10"/>
      <c r="S344" s="52">
        <v>42</v>
      </c>
      <c r="T344" s="52">
        <f t="shared" si="74"/>
        <v>2037.211831108908</v>
      </c>
      <c r="U344" s="51" t="s">
        <v>1385</v>
      </c>
      <c r="V344" s="51">
        <f>$AY$1*H346</f>
        <v>0</v>
      </c>
      <c r="AG344" t="e">
        <v>#VALUE!</v>
      </c>
      <c r="AH344" t="e">
        <v>#VALUE!</v>
      </c>
      <c r="AY344">
        <v>0</v>
      </c>
    </row>
    <row r="345" spans="1:51" x14ac:dyDescent="0.25">
      <c r="A345" s="2" t="s">
        <v>271</v>
      </c>
      <c r="C345" s="112"/>
      <c r="F345" s="112" t="s">
        <v>1339</v>
      </c>
      <c r="G345" s="112"/>
      <c r="H345" s="112"/>
      <c r="I345" s="112"/>
      <c r="J345" s="112"/>
      <c r="K345" s="112" t="s">
        <v>1339</v>
      </c>
      <c r="L345" s="112"/>
      <c r="M345" s="112"/>
      <c r="N345" s="112"/>
      <c r="O345" s="54"/>
      <c r="P345" s="54"/>
      <c r="Q345" s="10"/>
      <c r="R345" s="10"/>
      <c r="S345" s="52">
        <v>56</v>
      </c>
      <c r="T345" s="52">
        <f t="shared" si="74"/>
        <v>2716.2824414785437</v>
      </c>
      <c r="U345" s="51" t="s">
        <v>1385</v>
      </c>
      <c r="V345" s="51">
        <f>$AY$1*H347</f>
        <v>0</v>
      </c>
      <c r="AG345" t="e">
        <v>#VALUE!</v>
      </c>
      <c r="AH345" t="e">
        <v>#VALUE!</v>
      </c>
      <c r="AY345">
        <v>0</v>
      </c>
    </row>
    <row r="346" spans="1:51" x14ac:dyDescent="0.25">
      <c r="A346" s="7" t="s">
        <v>371</v>
      </c>
      <c r="H346" s="52">
        <f t="shared" ref="H346:H354" si="77">G346*$AD$1</f>
        <v>0</v>
      </c>
      <c r="L346" s="52">
        <f>K346*AF$1</f>
        <v>0</v>
      </c>
      <c r="S346" s="28">
        <v>100</v>
      </c>
      <c r="T346" s="52">
        <f t="shared" si="74"/>
        <v>4850.5043597831136</v>
      </c>
      <c r="V346" s="51" t="e">
        <f>$AY$1*#REF!</f>
        <v>#REF!</v>
      </c>
      <c r="AG346">
        <v>0</v>
      </c>
      <c r="AH346">
        <v>0</v>
      </c>
      <c r="AY346">
        <v>0</v>
      </c>
    </row>
    <row r="347" spans="1:51" x14ac:dyDescent="0.25">
      <c r="A347" s="2" t="s">
        <v>270</v>
      </c>
      <c r="H347" s="52">
        <f t="shared" si="77"/>
        <v>0</v>
      </c>
      <c r="L347" s="52">
        <f>K347*AF$1</f>
        <v>0</v>
      </c>
      <c r="O347" s="54">
        <v>310</v>
      </c>
      <c r="P347" s="10">
        <v>17050</v>
      </c>
      <c r="Q347" s="10"/>
      <c r="R347" s="10"/>
      <c r="S347" s="28">
        <v>100</v>
      </c>
      <c r="T347" s="52">
        <f t="shared" si="74"/>
        <v>4850.5043597831136</v>
      </c>
      <c r="U347" s="51" t="s">
        <v>1383</v>
      </c>
      <c r="V347" s="51" t="e">
        <f>$AY$1*#REF!</f>
        <v>#REF!</v>
      </c>
      <c r="AG347">
        <v>0</v>
      </c>
      <c r="AH347">
        <v>0</v>
      </c>
      <c r="AY347">
        <v>0</v>
      </c>
    </row>
    <row r="348" spans="1:51" x14ac:dyDescent="0.25">
      <c r="A348" s="2" t="s">
        <v>272</v>
      </c>
      <c r="H348" s="52">
        <f t="shared" si="77"/>
        <v>0</v>
      </c>
      <c r="L348" s="52">
        <f>K348*AF$1</f>
        <v>0</v>
      </c>
      <c r="O348" s="54">
        <v>380</v>
      </c>
      <c r="P348" s="10">
        <v>20900</v>
      </c>
      <c r="Q348" s="10"/>
      <c r="R348" s="10"/>
      <c r="T348" s="52">
        <f t="shared" si="74"/>
        <v>0</v>
      </c>
      <c r="U348" s="51" t="s">
        <v>1383</v>
      </c>
      <c r="V348" s="51" t="e">
        <f>$AY$1*#REF!</f>
        <v>#REF!</v>
      </c>
      <c r="AG348">
        <v>0</v>
      </c>
      <c r="AH348">
        <v>0</v>
      </c>
      <c r="AY348">
        <v>0</v>
      </c>
    </row>
    <row r="349" spans="1:51" x14ac:dyDescent="0.25">
      <c r="A349" s="3" t="s">
        <v>372</v>
      </c>
      <c r="H349" s="52">
        <f t="shared" si="77"/>
        <v>0</v>
      </c>
      <c r="M349" s="53">
        <v>20</v>
      </c>
      <c r="N349" s="52">
        <f>M349*AF$1</f>
        <v>600</v>
      </c>
      <c r="S349" s="28">
        <v>100</v>
      </c>
      <c r="T349" s="52">
        <f t="shared" si="74"/>
        <v>4850.5043597831136</v>
      </c>
      <c r="V349" s="51">
        <f t="shared" ref="V349:V360" si="78">$AY$1*H351</f>
        <v>0</v>
      </c>
      <c r="AG349">
        <v>0</v>
      </c>
      <c r="AH349">
        <v>0</v>
      </c>
      <c r="AY349">
        <v>0</v>
      </c>
    </row>
    <row r="350" spans="1:51" x14ac:dyDescent="0.25">
      <c r="A350" s="2" t="s">
        <v>274</v>
      </c>
      <c r="H350" s="52">
        <f t="shared" si="77"/>
        <v>0</v>
      </c>
      <c r="L350" s="52">
        <f>K350*AF$1</f>
        <v>0</v>
      </c>
      <c r="O350" s="54">
        <v>310</v>
      </c>
      <c r="P350" s="10">
        <v>17050</v>
      </c>
      <c r="Q350" s="10"/>
      <c r="R350" s="10"/>
      <c r="T350" s="52">
        <f t="shared" si="74"/>
        <v>0</v>
      </c>
      <c r="U350" s="51" t="s">
        <v>1383</v>
      </c>
      <c r="V350" s="51">
        <f t="shared" si="78"/>
        <v>0</v>
      </c>
      <c r="AG350">
        <v>0</v>
      </c>
      <c r="AH350">
        <v>0</v>
      </c>
      <c r="AY350">
        <v>0</v>
      </c>
    </row>
    <row r="351" spans="1:51" x14ac:dyDescent="0.25">
      <c r="A351" s="2" t="s">
        <v>275</v>
      </c>
      <c r="H351" s="52">
        <f t="shared" si="77"/>
        <v>0</v>
      </c>
      <c r="L351" s="52">
        <f>K351*AF$1</f>
        <v>0</v>
      </c>
      <c r="O351" s="54">
        <v>700</v>
      </c>
      <c r="P351" s="10">
        <v>38500</v>
      </c>
      <c r="Q351" s="10"/>
      <c r="R351" s="10"/>
      <c r="S351" s="28">
        <v>100</v>
      </c>
      <c r="T351" s="52">
        <f t="shared" si="74"/>
        <v>4850.5043597831136</v>
      </c>
      <c r="U351" s="51" t="s">
        <v>1384</v>
      </c>
      <c r="V351" s="51">
        <f t="shared" si="78"/>
        <v>0</v>
      </c>
      <c r="AG351">
        <v>0</v>
      </c>
      <c r="AH351">
        <v>0</v>
      </c>
      <c r="AY351">
        <v>0</v>
      </c>
    </row>
    <row r="352" spans="1:51" x14ac:dyDescent="0.25">
      <c r="A352" s="7" t="s">
        <v>1411</v>
      </c>
      <c r="O352" s="54">
        <v>250</v>
      </c>
      <c r="P352" s="10">
        <v>13750</v>
      </c>
      <c r="Q352" s="10"/>
      <c r="R352" s="10"/>
      <c r="S352" s="28"/>
      <c r="T352" s="52">
        <f t="shared" si="74"/>
        <v>0</v>
      </c>
      <c r="U352" s="51" t="s">
        <v>1381</v>
      </c>
      <c r="V352" s="51">
        <f t="shared" si="78"/>
        <v>0</v>
      </c>
      <c r="AY352">
        <v>0</v>
      </c>
    </row>
    <row r="353" spans="1:51" x14ac:dyDescent="0.25">
      <c r="A353" s="7" t="s">
        <v>1412</v>
      </c>
      <c r="O353" s="54">
        <v>250</v>
      </c>
      <c r="P353" s="10">
        <v>13750</v>
      </c>
      <c r="Q353" s="10"/>
      <c r="R353" s="10"/>
      <c r="S353" s="28"/>
      <c r="T353" s="52">
        <f t="shared" si="74"/>
        <v>0</v>
      </c>
      <c r="U353" s="51" t="s">
        <v>1381</v>
      </c>
      <c r="V353" s="51">
        <f t="shared" si="78"/>
        <v>2183.9305645003487</v>
      </c>
      <c r="AY353">
        <v>0</v>
      </c>
    </row>
    <row r="354" spans="1:51" x14ac:dyDescent="0.25">
      <c r="A354" s="7" t="s">
        <v>373</v>
      </c>
      <c r="H354" s="52">
        <f t="shared" si="77"/>
        <v>0</v>
      </c>
      <c r="L354" s="52">
        <f t="shared" ref="L354:L360" si="79">K354*AF$1</f>
        <v>0</v>
      </c>
      <c r="S354" s="28">
        <v>100</v>
      </c>
      <c r="T354" s="52">
        <f t="shared" si="74"/>
        <v>4850.5043597831136</v>
      </c>
      <c r="V354" s="51">
        <f t="shared" si="78"/>
        <v>0</v>
      </c>
      <c r="AG354">
        <v>0</v>
      </c>
      <c r="AH354">
        <v>0</v>
      </c>
      <c r="AY354">
        <v>0</v>
      </c>
    </row>
    <row r="355" spans="1:51" x14ac:dyDescent="0.25">
      <c r="A355" s="3" t="s">
        <v>374</v>
      </c>
      <c r="B355" s="54"/>
      <c r="C355" s="54"/>
      <c r="D355" s="54"/>
      <c r="E355" s="54"/>
      <c r="F355" s="106">
        <v>100</v>
      </c>
      <c r="G355" s="106">
        <v>60</v>
      </c>
      <c r="H355" s="112">
        <f>AY355</f>
        <v>2256.8596343398071</v>
      </c>
      <c r="I355" s="112"/>
      <c r="J355" s="112"/>
      <c r="K355" s="54"/>
      <c r="L355" s="52">
        <f t="shared" si="79"/>
        <v>0</v>
      </c>
      <c r="O355" s="54"/>
      <c r="P355" s="54"/>
      <c r="Q355" s="54"/>
      <c r="R355" s="54"/>
      <c r="S355" s="54"/>
      <c r="T355" s="52">
        <f t="shared" si="74"/>
        <v>0</v>
      </c>
      <c r="V355" s="51">
        <f t="shared" si="78"/>
        <v>0</v>
      </c>
      <c r="AG355">
        <v>60</v>
      </c>
      <c r="AH355">
        <v>40</v>
      </c>
      <c r="AY355">
        <v>2256.8596343398071</v>
      </c>
    </row>
    <row r="356" spans="1:51" x14ac:dyDescent="0.25">
      <c r="A356" s="3" t="s">
        <v>276</v>
      </c>
      <c r="B356" s="54"/>
      <c r="C356" s="54"/>
      <c r="D356" s="54"/>
      <c r="E356" s="54"/>
      <c r="F356" s="106"/>
      <c r="G356" s="106"/>
      <c r="H356" s="112"/>
      <c r="I356" s="112"/>
      <c r="J356" s="112"/>
      <c r="K356" s="54"/>
      <c r="L356" s="52">
        <f t="shared" si="79"/>
        <v>0</v>
      </c>
      <c r="O356" s="54">
        <v>300</v>
      </c>
      <c r="P356" s="10">
        <v>16500</v>
      </c>
      <c r="Q356" s="10"/>
      <c r="R356" s="10"/>
      <c r="S356" s="28">
        <v>100</v>
      </c>
      <c r="T356" s="52">
        <f t="shared" si="74"/>
        <v>4850.5043597831136</v>
      </c>
      <c r="U356" s="51" t="s">
        <v>1384</v>
      </c>
      <c r="V356" s="51">
        <f t="shared" si="78"/>
        <v>3494.2889032005573</v>
      </c>
      <c r="AG356">
        <v>0</v>
      </c>
      <c r="AH356">
        <v>0</v>
      </c>
      <c r="AY356">
        <v>0</v>
      </c>
    </row>
    <row r="357" spans="1:51" x14ac:dyDescent="0.25">
      <c r="A357" s="4" t="s">
        <v>277</v>
      </c>
      <c r="D357" s="116">
        <v>5600</v>
      </c>
      <c r="E357" s="116">
        <v>296800</v>
      </c>
      <c r="L357" s="52">
        <f t="shared" si="79"/>
        <v>0</v>
      </c>
      <c r="S357" s="11">
        <v>180</v>
      </c>
      <c r="T357" s="52">
        <f t="shared" si="74"/>
        <v>8730.9078476096056</v>
      </c>
      <c r="V357" s="51">
        <f t="shared" si="78"/>
        <v>0</v>
      </c>
      <c r="AG357">
        <v>0</v>
      </c>
      <c r="AH357">
        <v>0</v>
      </c>
      <c r="AY357">
        <v>0</v>
      </c>
    </row>
    <row r="358" spans="1:51" x14ac:dyDescent="0.25">
      <c r="A358" s="4" t="s">
        <v>278</v>
      </c>
      <c r="D358" s="113"/>
      <c r="E358" s="113"/>
      <c r="F358" s="112">
        <v>160</v>
      </c>
      <c r="G358" s="112">
        <v>96</v>
      </c>
      <c r="H358" s="112">
        <f>AY358</f>
        <v>3610.9754149436912</v>
      </c>
      <c r="I358" s="112"/>
      <c r="J358" s="112"/>
      <c r="L358" s="52">
        <f t="shared" si="79"/>
        <v>0</v>
      </c>
      <c r="T358" s="52">
        <f t="shared" si="74"/>
        <v>0</v>
      </c>
      <c r="V358" s="51">
        <f t="shared" si="78"/>
        <v>0</v>
      </c>
      <c r="AG358">
        <v>96</v>
      </c>
      <c r="AH358">
        <v>64</v>
      </c>
      <c r="AY358">
        <v>3610.9754149436912</v>
      </c>
    </row>
    <row r="359" spans="1:51" x14ac:dyDescent="0.25">
      <c r="A359" s="4" t="s">
        <v>279</v>
      </c>
      <c r="D359" s="113"/>
      <c r="E359" s="113"/>
      <c r="F359" s="112"/>
      <c r="G359" s="112"/>
      <c r="H359" s="112"/>
      <c r="I359" s="112"/>
      <c r="J359" s="112"/>
      <c r="L359" s="52">
        <f t="shared" si="79"/>
        <v>0</v>
      </c>
      <c r="O359" s="54"/>
      <c r="P359" s="54"/>
      <c r="Q359" s="10"/>
      <c r="R359" s="10"/>
      <c r="T359" s="52">
        <f t="shared" si="74"/>
        <v>0</v>
      </c>
      <c r="U359" s="51" t="s">
        <v>1385</v>
      </c>
      <c r="V359" s="51">
        <f t="shared" si="78"/>
        <v>0</v>
      </c>
      <c r="AG359">
        <v>0</v>
      </c>
      <c r="AH359">
        <v>0</v>
      </c>
      <c r="AY359">
        <v>0</v>
      </c>
    </row>
    <row r="360" spans="1:51" x14ac:dyDescent="0.25">
      <c r="A360" s="4" t="s">
        <v>280</v>
      </c>
      <c r="D360" s="113"/>
      <c r="E360" s="113"/>
      <c r="F360" s="112"/>
      <c r="G360" s="112"/>
      <c r="H360" s="112"/>
      <c r="I360" s="112"/>
      <c r="J360" s="112"/>
      <c r="L360" s="52">
        <f t="shared" si="79"/>
        <v>0</v>
      </c>
      <c r="T360" s="52">
        <f t="shared" si="74"/>
        <v>0</v>
      </c>
      <c r="V360" s="51">
        <f t="shared" si="78"/>
        <v>3494.2889032005573</v>
      </c>
      <c r="AG360">
        <v>0</v>
      </c>
      <c r="AH360">
        <v>0</v>
      </c>
      <c r="AY360">
        <v>0</v>
      </c>
    </row>
    <row r="361" spans="1:51" x14ac:dyDescent="0.25">
      <c r="A361" s="4" t="s">
        <v>281</v>
      </c>
      <c r="C361" s="112">
        <v>121313</v>
      </c>
      <c r="D361" s="113"/>
      <c r="E361" s="113"/>
      <c r="F361" s="112"/>
      <c r="G361" s="112"/>
      <c r="H361" s="112"/>
      <c r="I361" s="112"/>
      <c r="J361" s="112"/>
      <c r="K361" s="112" t="s">
        <v>1332</v>
      </c>
      <c r="L361" s="112"/>
      <c r="M361" s="112"/>
      <c r="N361" s="112"/>
      <c r="O361" s="112" t="s">
        <v>1332</v>
      </c>
      <c r="P361" s="112"/>
      <c r="Q361" s="112"/>
      <c r="R361" s="112"/>
      <c r="S361" s="52">
        <v>20</v>
      </c>
      <c r="T361" s="52">
        <f t="shared" si="74"/>
        <v>970.10087195662277</v>
      </c>
      <c r="V361" s="51" t="e">
        <f>$AY$1*#REF!</f>
        <v>#REF!</v>
      </c>
      <c r="AG361">
        <v>0</v>
      </c>
      <c r="AH361">
        <v>0</v>
      </c>
      <c r="AY361">
        <v>0</v>
      </c>
    </row>
    <row r="362" spans="1:51" x14ac:dyDescent="0.25">
      <c r="A362" s="4" t="s">
        <v>31</v>
      </c>
      <c r="C362" s="112"/>
      <c r="D362" s="113"/>
      <c r="E362" s="113"/>
      <c r="F362" s="52">
        <v>160</v>
      </c>
      <c r="G362" s="52">
        <v>96</v>
      </c>
      <c r="H362" s="52">
        <f>AY362</f>
        <v>3610.9754149436912</v>
      </c>
      <c r="K362" s="112" t="s">
        <v>1332</v>
      </c>
      <c r="L362" s="112"/>
      <c r="M362" s="112"/>
      <c r="N362" s="112"/>
      <c r="O362" s="54">
        <v>320</v>
      </c>
      <c r="P362" s="10">
        <v>17600</v>
      </c>
      <c r="Q362" s="10"/>
      <c r="R362" s="10"/>
      <c r="S362" s="112" t="s">
        <v>1337</v>
      </c>
      <c r="T362" s="112"/>
      <c r="U362" s="51" t="s">
        <v>1384</v>
      </c>
      <c r="V362" s="51">
        <f>$AY$1*H363</f>
        <v>1310.3583387002093</v>
      </c>
      <c r="AG362">
        <v>96</v>
      </c>
      <c r="AH362">
        <v>64</v>
      </c>
      <c r="AY362">
        <v>3610.9754149436912</v>
      </c>
    </row>
    <row r="363" spans="1:51" x14ac:dyDescent="0.25">
      <c r="A363" s="4" t="s">
        <v>282</v>
      </c>
      <c r="D363" s="113"/>
      <c r="E363" s="113"/>
      <c r="F363" s="112">
        <v>60</v>
      </c>
      <c r="G363" s="112">
        <v>36</v>
      </c>
      <c r="H363" s="112">
        <f>AY363</f>
        <v>1354.1157806038843</v>
      </c>
      <c r="I363" s="112"/>
      <c r="J363" s="112"/>
      <c r="K363" s="112">
        <v>130</v>
      </c>
      <c r="L363" s="112">
        <f>K363*AF$1</f>
        <v>3900</v>
      </c>
      <c r="M363" s="112"/>
      <c r="N363" s="112"/>
      <c r="T363" s="52">
        <f t="shared" ref="T363:T389" si="80">S363*$V$3</f>
        <v>0</v>
      </c>
      <c r="V363" s="51">
        <f t="shared" ref="V363:V371" si="81">$AY$1*H365</f>
        <v>1310.3583387002093</v>
      </c>
      <c r="AG363">
        <v>36</v>
      </c>
      <c r="AH363">
        <v>24</v>
      </c>
      <c r="AY363">
        <v>1354.1157806038843</v>
      </c>
    </row>
    <row r="364" spans="1:51" x14ac:dyDescent="0.25">
      <c r="A364" s="4" t="s">
        <v>283</v>
      </c>
      <c r="D364" s="113"/>
      <c r="E364" s="113"/>
      <c r="F364" s="112"/>
      <c r="G364" s="112"/>
      <c r="H364" s="112"/>
      <c r="I364" s="112"/>
      <c r="J364" s="112"/>
      <c r="K364" s="112"/>
      <c r="L364" s="112"/>
      <c r="M364" s="112"/>
      <c r="N364" s="112"/>
      <c r="T364" s="52">
        <f t="shared" si="80"/>
        <v>0</v>
      </c>
      <c r="V364" s="51">
        <f t="shared" si="81"/>
        <v>0</v>
      </c>
      <c r="AG364">
        <v>0</v>
      </c>
      <c r="AH364">
        <v>0</v>
      </c>
      <c r="AY364">
        <v>0</v>
      </c>
    </row>
    <row r="365" spans="1:51" x14ac:dyDescent="0.25">
      <c r="A365" s="4" t="s">
        <v>284</v>
      </c>
      <c r="D365" s="113"/>
      <c r="E365" s="113"/>
      <c r="F365" s="112">
        <v>60</v>
      </c>
      <c r="G365" s="112">
        <v>36</v>
      </c>
      <c r="H365" s="112">
        <f>AY365</f>
        <v>1354.1157806038843</v>
      </c>
      <c r="I365" s="112"/>
      <c r="J365" s="112"/>
      <c r="K365" s="112">
        <v>100</v>
      </c>
      <c r="L365" s="112">
        <f>K365*AF$1</f>
        <v>3000</v>
      </c>
      <c r="M365" s="112"/>
      <c r="N365" s="112"/>
      <c r="T365" s="52">
        <f t="shared" si="80"/>
        <v>0</v>
      </c>
      <c r="V365" s="51">
        <f t="shared" si="81"/>
        <v>3057.502790300488</v>
      </c>
      <c r="AG365">
        <v>36</v>
      </c>
      <c r="AH365">
        <v>24</v>
      </c>
      <c r="AY365">
        <v>1354.1157806038843</v>
      </c>
    </row>
    <row r="366" spans="1:51" x14ac:dyDescent="0.25">
      <c r="A366" s="4" t="s">
        <v>285</v>
      </c>
      <c r="D366" s="117"/>
      <c r="E366" s="117"/>
      <c r="F366" s="112"/>
      <c r="G366" s="112"/>
      <c r="H366" s="112"/>
      <c r="I366" s="112"/>
      <c r="J366" s="112"/>
      <c r="K366" s="112"/>
      <c r="L366" s="112"/>
      <c r="M366" s="112"/>
      <c r="N366" s="112"/>
      <c r="T366" s="52">
        <f t="shared" si="80"/>
        <v>0</v>
      </c>
      <c r="V366" s="51">
        <f t="shared" si="81"/>
        <v>0</v>
      </c>
      <c r="AG366">
        <v>0</v>
      </c>
      <c r="AH366">
        <v>0</v>
      </c>
      <c r="AY366">
        <v>0</v>
      </c>
    </row>
    <row r="367" spans="1:51" x14ac:dyDescent="0.25">
      <c r="A367" s="4" t="s">
        <v>286</v>
      </c>
      <c r="F367" s="112">
        <v>140</v>
      </c>
      <c r="G367" s="112">
        <v>84</v>
      </c>
      <c r="H367" s="112">
        <f>AY367</f>
        <v>3159.6034880757302</v>
      </c>
      <c r="I367" s="112"/>
      <c r="J367" s="112"/>
      <c r="L367" s="52">
        <f t="shared" ref="L367:L383" si="82">K367*AF$1</f>
        <v>0</v>
      </c>
      <c r="S367" s="11">
        <v>100</v>
      </c>
      <c r="T367" s="52">
        <f t="shared" si="80"/>
        <v>4850.5043597831136</v>
      </c>
      <c r="V367" s="51">
        <f t="shared" si="81"/>
        <v>0</v>
      </c>
      <c r="AG367">
        <v>84</v>
      </c>
      <c r="AH367">
        <v>56</v>
      </c>
      <c r="AY367">
        <v>3159.6034880757302</v>
      </c>
    </row>
    <row r="368" spans="1:51" x14ac:dyDescent="0.25">
      <c r="A368" s="4" t="s">
        <v>287</v>
      </c>
      <c r="F368" s="112"/>
      <c r="G368" s="112"/>
      <c r="H368" s="112"/>
      <c r="I368" s="112"/>
      <c r="J368" s="112"/>
      <c r="L368" s="52">
        <f t="shared" si="82"/>
        <v>0</v>
      </c>
      <c r="T368" s="52">
        <f t="shared" si="80"/>
        <v>0</v>
      </c>
      <c r="V368" s="51">
        <f t="shared" si="81"/>
        <v>0</v>
      </c>
      <c r="AG368">
        <v>0</v>
      </c>
      <c r="AH368">
        <v>0</v>
      </c>
      <c r="AY368">
        <v>0</v>
      </c>
    </row>
    <row r="369" spans="1:51" x14ac:dyDescent="0.25">
      <c r="A369" s="4" t="s">
        <v>288</v>
      </c>
      <c r="F369" s="112"/>
      <c r="G369" s="112"/>
      <c r="H369" s="112"/>
      <c r="I369" s="112"/>
      <c r="J369" s="112"/>
      <c r="L369" s="52">
        <f t="shared" si="82"/>
        <v>0</v>
      </c>
      <c r="T369" s="52">
        <f t="shared" si="80"/>
        <v>0</v>
      </c>
      <c r="V369" s="51">
        <f t="shared" si="81"/>
        <v>0</v>
      </c>
      <c r="AG369">
        <v>0</v>
      </c>
      <c r="AH369">
        <v>0</v>
      </c>
      <c r="AY369">
        <v>0</v>
      </c>
    </row>
    <row r="370" spans="1:51" x14ac:dyDescent="0.25">
      <c r="A370" s="4" t="s">
        <v>289</v>
      </c>
      <c r="F370" s="112"/>
      <c r="G370" s="112"/>
      <c r="H370" s="112"/>
      <c r="I370" s="112"/>
      <c r="J370" s="112"/>
      <c r="L370" s="52">
        <f t="shared" si="82"/>
        <v>0</v>
      </c>
      <c r="T370" s="52">
        <f t="shared" si="80"/>
        <v>0</v>
      </c>
      <c r="V370" s="51">
        <f t="shared" si="81"/>
        <v>0</v>
      </c>
      <c r="AG370">
        <v>0</v>
      </c>
      <c r="AH370">
        <v>0</v>
      </c>
      <c r="AY370">
        <v>0</v>
      </c>
    </row>
    <row r="371" spans="1:51" x14ac:dyDescent="0.25">
      <c r="A371" s="2" t="s">
        <v>290</v>
      </c>
      <c r="H371" s="52">
        <f t="shared" ref="H371:H387" si="83">G371*$AD$1</f>
        <v>0</v>
      </c>
      <c r="L371" s="52">
        <f t="shared" si="82"/>
        <v>0</v>
      </c>
      <c r="O371" s="54">
        <v>140</v>
      </c>
      <c r="P371" s="10">
        <v>7700</v>
      </c>
      <c r="Q371" s="10"/>
      <c r="R371" s="10"/>
      <c r="T371" s="52">
        <f t="shared" si="80"/>
        <v>0</v>
      </c>
      <c r="U371" s="51" t="s">
        <v>1383</v>
      </c>
      <c r="V371" s="51">
        <f t="shared" si="81"/>
        <v>0</v>
      </c>
      <c r="AG371">
        <v>0</v>
      </c>
      <c r="AH371">
        <v>0</v>
      </c>
      <c r="AY371">
        <v>0</v>
      </c>
    </row>
    <row r="372" spans="1:51" x14ac:dyDescent="0.25">
      <c r="A372" s="2" t="s">
        <v>1413</v>
      </c>
      <c r="C372" s="52">
        <v>121313</v>
      </c>
      <c r="H372" s="52">
        <f t="shared" si="83"/>
        <v>0</v>
      </c>
      <c r="L372" s="52">
        <f t="shared" si="82"/>
        <v>0</v>
      </c>
      <c r="O372" s="54">
        <v>250</v>
      </c>
      <c r="P372" s="10">
        <v>13750</v>
      </c>
      <c r="Q372" s="10"/>
      <c r="R372" s="10"/>
      <c r="T372" s="52">
        <f t="shared" si="80"/>
        <v>0</v>
      </c>
      <c r="U372" s="51" t="s">
        <v>1384</v>
      </c>
      <c r="V372" s="51" t="e">
        <f>$AY$1*#REF!</f>
        <v>#REF!</v>
      </c>
      <c r="AG372">
        <v>0</v>
      </c>
      <c r="AH372">
        <v>0</v>
      </c>
      <c r="AY372">
        <v>0</v>
      </c>
    </row>
    <row r="373" spans="1:51" x14ac:dyDescent="0.25">
      <c r="A373" s="5" t="s">
        <v>291</v>
      </c>
      <c r="H373" s="52">
        <f t="shared" si="83"/>
        <v>0</v>
      </c>
      <c r="L373" s="52">
        <f t="shared" si="82"/>
        <v>0</v>
      </c>
      <c r="O373" s="54">
        <v>140</v>
      </c>
      <c r="P373" s="10">
        <v>7700</v>
      </c>
      <c r="Q373" s="10"/>
      <c r="R373" s="10"/>
      <c r="T373" s="52">
        <f t="shared" si="80"/>
        <v>0</v>
      </c>
      <c r="U373" s="51" t="s">
        <v>1383</v>
      </c>
      <c r="V373" s="51">
        <f>$AY$1*H374</f>
        <v>0</v>
      </c>
      <c r="AG373">
        <v>0</v>
      </c>
      <c r="AH373">
        <v>0</v>
      </c>
      <c r="AY373">
        <v>0</v>
      </c>
    </row>
    <row r="374" spans="1:51" x14ac:dyDescent="0.25">
      <c r="A374" s="2" t="s">
        <v>292</v>
      </c>
      <c r="H374" s="52">
        <f t="shared" si="83"/>
        <v>0</v>
      </c>
      <c r="L374" s="52">
        <f t="shared" si="82"/>
        <v>0</v>
      </c>
      <c r="O374" s="54">
        <v>300</v>
      </c>
      <c r="P374" s="10">
        <v>16500</v>
      </c>
      <c r="Q374" s="10"/>
      <c r="R374" s="10"/>
      <c r="T374" s="52">
        <f t="shared" si="80"/>
        <v>0</v>
      </c>
      <c r="U374" s="51" t="s">
        <v>1384</v>
      </c>
      <c r="V374" s="51">
        <f>$AY$1*H375</f>
        <v>0</v>
      </c>
      <c r="AG374">
        <v>0</v>
      </c>
      <c r="AH374">
        <v>0</v>
      </c>
      <c r="AY374">
        <v>0</v>
      </c>
    </row>
    <row r="375" spans="1:51" x14ac:dyDescent="0.25">
      <c r="A375" s="2" t="s">
        <v>293</v>
      </c>
      <c r="H375" s="52">
        <f t="shared" si="83"/>
        <v>0</v>
      </c>
      <c r="L375" s="52">
        <f t="shared" si="82"/>
        <v>0</v>
      </c>
      <c r="O375" s="54">
        <v>400</v>
      </c>
      <c r="P375" s="10">
        <v>22000</v>
      </c>
      <c r="Q375" s="10"/>
      <c r="R375" s="10"/>
      <c r="T375" s="52">
        <f t="shared" si="80"/>
        <v>0</v>
      </c>
      <c r="U375" s="51" t="s">
        <v>1384</v>
      </c>
      <c r="V375" s="51">
        <f t="shared" ref="V375:V392" si="84">$AY$1*H377</f>
        <v>2183.9305645003487</v>
      </c>
      <c r="AG375">
        <v>0</v>
      </c>
      <c r="AH375">
        <v>0</v>
      </c>
      <c r="AY375">
        <v>0</v>
      </c>
    </row>
    <row r="376" spans="1:51" x14ac:dyDescent="0.25">
      <c r="A376" s="3" t="s">
        <v>375</v>
      </c>
      <c r="B376" s="54"/>
      <c r="C376" s="54"/>
      <c r="D376" s="54"/>
      <c r="E376" s="54"/>
      <c r="F376" s="53">
        <v>100</v>
      </c>
      <c r="G376" s="53">
        <v>60</v>
      </c>
      <c r="H376" s="52">
        <f>AY376</f>
        <v>2256.8596343398071</v>
      </c>
      <c r="K376" s="53">
        <v>20</v>
      </c>
      <c r="L376" s="52">
        <f t="shared" si="82"/>
        <v>600</v>
      </c>
      <c r="O376" s="54"/>
      <c r="P376" s="54"/>
      <c r="Q376" s="54"/>
      <c r="R376" s="54"/>
      <c r="S376" s="54"/>
      <c r="T376" s="52">
        <f t="shared" si="80"/>
        <v>0</v>
      </c>
      <c r="V376" s="51">
        <f t="shared" si="84"/>
        <v>0</v>
      </c>
      <c r="AG376">
        <v>60</v>
      </c>
      <c r="AH376">
        <v>40</v>
      </c>
      <c r="AY376">
        <v>2256.8596343398071</v>
      </c>
    </row>
    <row r="377" spans="1:51" x14ac:dyDescent="0.25">
      <c r="A377" s="2" t="s">
        <v>294</v>
      </c>
      <c r="F377" s="53">
        <v>100</v>
      </c>
      <c r="G377" s="53">
        <v>60</v>
      </c>
      <c r="H377" s="52">
        <f t="shared" ref="H377:H386" si="85">AY377</f>
        <v>2256.8596343398071</v>
      </c>
      <c r="L377" s="52">
        <f t="shared" si="82"/>
        <v>0</v>
      </c>
      <c r="O377" s="54"/>
      <c r="P377" s="54"/>
      <c r="Q377" s="10"/>
      <c r="R377" s="10"/>
      <c r="T377" s="52">
        <f t="shared" si="80"/>
        <v>0</v>
      </c>
      <c r="U377" s="51" t="s">
        <v>1385</v>
      </c>
      <c r="V377" s="51">
        <f t="shared" si="84"/>
        <v>0</v>
      </c>
      <c r="AG377">
        <v>60</v>
      </c>
      <c r="AH377">
        <v>40</v>
      </c>
      <c r="AY377">
        <v>2256.8596343398071</v>
      </c>
    </row>
    <row r="378" spans="1:51" x14ac:dyDescent="0.25">
      <c r="A378" s="2" t="s">
        <v>295</v>
      </c>
      <c r="H378" s="52">
        <f t="shared" si="85"/>
        <v>0</v>
      </c>
      <c r="L378" s="52">
        <f t="shared" si="82"/>
        <v>0</v>
      </c>
      <c r="O378" s="54">
        <v>300</v>
      </c>
      <c r="P378" s="10">
        <v>16500</v>
      </c>
      <c r="Q378" s="10"/>
      <c r="R378" s="10"/>
      <c r="T378" s="52">
        <f t="shared" si="80"/>
        <v>0</v>
      </c>
      <c r="U378" s="51" t="s">
        <v>1384</v>
      </c>
      <c r="V378" s="51">
        <f t="shared" si="84"/>
        <v>3275.8958467505231</v>
      </c>
      <c r="AG378">
        <v>0</v>
      </c>
      <c r="AH378">
        <v>0</v>
      </c>
      <c r="AY378">
        <v>0</v>
      </c>
    </row>
    <row r="379" spans="1:51" x14ac:dyDescent="0.25">
      <c r="A379" s="2" t="s">
        <v>296</v>
      </c>
      <c r="H379" s="52">
        <f t="shared" si="85"/>
        <v>0</v>
      </c>
      <c r="L379" s="52">
        <f t="shared" si="82"/>
        <v>0</v>
      </c>
      <c r="O379" s="54">
        <v>400</v>
      </c>
      <c r="P379" s="10">
        <v>22000</v>
      </c>
      <c r="Q379" s="10"/>
      <c r="R379" s="10"/>
      <c r="T379" s="52">
        <f t="shared" si="80"/>
        <v>0</v>
      </c>
      <c r="U379" s="51" t="s">
        <v>1384</v>
      </c>
      <c r="V379" s="51">
        <f t="shared" si="84"/>
        <v>6551.7916935010462</v>
      </c>
      <c r="AG379">
        <v>0</v>
      </c>
      <c r="AH379">
        <v>0</v>
      </c>
      <c r="AY379">
        <v>0</v>
      </c>
    </row>
    <row r="380" spans="1:51" x14ac:dyDescent="0.25">
      <c r="A380" s="3" t="s">
        <v>376</v>
      </c>
      <c r="B380" s="54"/>
      <c r="C380" s="54"/>
      <c r="D380" s="54"/>
      <c r="E380" s="54"/>
      <c r="F380" s="53">
        <v>150</v>
      </c>
      <c r="G380" s="53">
        <v>90</v>
      </c>
      <c r="H380" s="52">
        <f t="shared" si="85"/>
        <v>3385.2894515097109</v>
      </c>
      <c r="K380" s="53">
        <v>50</v>
      </c>
      <c r="L380" s="52">
        <f t="shared" si="82"/>
        <v>1500</v>
      </c>
      <c r="O380" s="54"/>
      <c r="P380" s="54"/>
      <c r="Q380" s="54"/>
      <c r="R380" s="54"/>
      <c r="S380" s="54"/>
      <c r="T380" s="52">
        <f t="shared" si="80"/>
        <v>0</v>
      </c>
      <c r="V380" s="51">
        <f t="shared" si="84"/>
        <v>2183.9305645003487</v>
      </c>
      <c r="AG380">
        <v>90</v>
      </c>
      <c r="AH380">
        <v>60</v>
      </c>
      <c r="AY380">
        <v>3385.2894515097109</v>
      </c>
    </row>
    <row r="381" spans="1:51" x14ac:dyDescent="0.25">
      <c r="A381" s="2" t="s">
        <v>297</v>
      </c>
      <c r="F381" s="53">
        <v>300</v>
      </c>
      <c r="G381" s="53">
        <v>180</v>
      </c>
      <c r="H381" s="52">
        <f t="shared" si="85"/>
        <v>6770.5789030194219</v>
      </c>
      <c r="L381" s="52">
        <f t="shared" si="82"/>
        <v>0</v>
      </c>
      <c r="O381" s="54">
        <v>340</v>
      </c>
      <c r="P381" s="10">
        <v>18700</v>
      </c>
      <c r="Q381" s="10"/>
      <c r="R381" s="10"/>
      <c r="T381" s="52">
        <f t="shared" si="80"/>
        <v>0</v>
      </c>
      <c r="U381" s="51" t="s">
        <v>1384</v>
      </c>
      <c r="V381" s="51">
        <f t="shared" si="84"/>
        <v>3275.8958467505231</v>
      </c>
      <c r="AG381">
        <v>180</v>
      </c>
      <c r="AH381">
        <v>120</v>
      </c>
      <c r="AY381">
        <v>6770.5789030194219</v>
      </c>
    </row>
    <row r="382" spans="1:51" x14ac:dyDescent="0.25">
      <c r="A382" s="3" t="s">
        <v>377</v>
      </c>
      <c r="B382" s="54"/>
      <c r="C382" s="54"/>
      <c r="D382" s="54"/>
      <c r="E382" s="54"/>
      <c r="F382" s="53">
        <v>100</v>
      </c>
      <c r="G382" s="53">
        <v>60</v>
      </c>
      <c r="H382" s="52">
        <f t="shared" si="85"/>
        <v>2256.8596343398071</v>
      </c>
      <c r="K382" s="53">
        <v>10</v>
      </c>
      <c r="L382" s="52">
        <f t="shared" si="82"/>
        <v>300</v>
      </c>
      <c r="O382" s="54"/>
      <c r="P382" s="54"/>
      <c r="Q382" s="54"/>
      <c r="R382" s="54"/>
      <c r="S382" s="54"/>
      <c r="T382" s="52">
        <f t="shared" si="80"/>
        <v>0</v>
      </c>
      <c r="V382" s="51">
        <f t="shared" si="84"/>
        <v>0</v>
      </c>
      <c r="AG382">
        <v>60</v>
      </c>
      <c r="AH382">
        <v>40</v>
      </c>
      <c r="AY382">
        <v>2256.8596343398071</v>
      </c>
    </row>
    <row r="383" spans="1:51" x14ac:dyDescent="0.25">
      <c r="A383" s="3" t="s">
        <v>378</v>
      </c>
      <c r="B383" s="54"/>
      <c r="C383" s="54"/>
      <c r="D383" s="54"/>
      <c r="E383" s="54"/>
      <c r="F383" s="53">
        <v>150</v>
      </c>
      <c r="G383" s="53">
        <v>90</v>
      </c>
      <c r="H383" s="52">
        <f t="shared" si="85"/>
        <v>3385.2894515097109</v>
      </c>
      <c r="K383" s="53">
        <v>10</v>
      </c>
      <c r="L383" s="52">
        <f t="shared" si="82"/>
        <v>300</v>
      </c>
      <c r="O383" s="54"/>
      <c r="P383" s="54"/>
      <c r="Q383" s="54"/>
      <c r="R383" s="54"/>
      <c r="S383" s="54"/>
      <c r="T383" s="52">
        <f t="shared" si="80"/>
        <v>0</v>
      </c>
      <c r="V383" s="51">
        <f t="shared" si="84"/>
        <v>2183.9305645003487</v>
      </c>
      <c r="AG383">
        <v>90</v>
      </c>
      <c r="AH383">
        <v>60</v>
      </c>
      <c r="AY383">
        <v>3385.2894515097109</v>
      </c>
    </row>
    <row r="384" spans="1:51" x14ac:dyDescent="0.25">
      <c r="A384" s="2" t="s">
        <v>1414</v>
      </c>
      <c r="B384" s="54"/>
      <c r="C384" s="54"/>
      <c r="D384" s="54"/>
      <c r="E384" s="54"/>
      <c r="F384" s="53"/>
      <c r="G384" s="53"/>
      <c r="H384" s="52">
        <f t="shared" si="85"/>
        <v>0</v>
      </c>
      <c r="K384" s="53"/>
      <c r="O384" s="54">
        <v>340</v>
      </c>
      <c r="P384" s="54">
        <v>18700</v>
      </c>
      <c r="Q384" s="54"/>
      <c r="R384" s="54"/>
      <c r="S384" s="54"/>
      <c r="T384" s="52">
        <f t="shared" si="80"/>
        <v>0</v>
      </c>
      <c r="U384" s="51" t="s">
        <v>1381</v>
      </c>
      <c r="V384" s="51">
        <f t="shared" si="84"/>
        <v>2183.9305645003487</v>
      </c>
      <c r="AY384">
        <v>0</v>
      </c>
    </row>
    <row r="385" spans="1:51" x14ac:dyDescent="0.25">
      <c r="A385" s="2" t="s">
        <v>298</v>
      </c>
      <c r="F385" s="53">
        <v>100</v>
      </c>
      <c r="G385" s="53">
        <v>60</v>
      </c>
      <c r="H385" s="52">
        <f t="shared" si="85"/>
        <v>2256.8596343398071</v>
      </c>
      <c r="L385" s="52">
        <f>K385*AF$1</f>
        <v>0</v>
      </c>
      <c r="O385" s="54"/>
      <c r="P385" s="54"/>
      <c r="Q385" s="10"/>
      <c r="R385" s="10"/>
      <c r="T385" s="52">
        <f t="shared" si="80"/>
        <v>0</v>
      </c>
      <c r="U385" s="51" t="s">
        <v>1385</v>
      </c>
      <c r="V385" s="51">
        <f t="shared" si="84"/>
        <v>0</v>
      </c>
      <c r="AG385">
        <v>60</v>
      </c>
      <c r="AH385">
        <v>40</v>
      </c>
      <c r="AY385">
        <v>2256.8596343398071</v>
      </c>
    </row>
    <row r="386" spans="1:51" x14ac:dyDescent="0.25">
      <c r="A386" s="2" t="s">
        <v>299</v>
      </c>
      <c r="F386" s="53">
        <v>100</v>
      </c>
      <c r="G386" s="53">
        <v>60</v>
      </c>
      <c r="H386" s="52">
        <f t="shared" si="85"/>
        <v>2256.8596343398071</v>
      </c>
      <c r="L386" s="52">
        <f>K386*AF$1</f>
        <v>0</v>
      </c>
      <c r="O386" s="54">
        <v>400</v>
      </c>
      <c r="P386" s="10">
        <v>22000</v>
      </c>
      <c r="Q386" s="10"/>
      <c r="R386" s="10"/>
      <c r="T386" s="52">
        <f t="shared" si="80"/>
        <v>0</v>
      </c>
      <c r="U386" s="51" t="s">
        <v>1384</v>
      </c>
      <c r="V386" s="51">
        <f t="shared" si="84"/>
        <v>0</v>
      </c>
      <c r="AG386">
        <v>60</v>
      </c>
      <c r="AH386">
        <v>40</v>
      </c>
      <c r="AY386">
        <v>2256.8596343398071</v>
      </c>
    </row>
    <row r="387" spans="1:51" x14ac:dyDescent="0.25">
      <c r="A387" s="7" t="s">
        <v>379</v>
      </c>
      <c r="H387" s="52">
        <f t="shared" si="83"/>
        <v>0</v>
      </c>
      <c r="L387" s="52">
        <f>K387*AF$1</f>
        <v>0</v>
      </c>
      <c r="O387" s="52">
        <v>300</v>
      </c>
      <c r="P387" s="52">
        <v>16500</v>
      </c>
      <c r="S387" s="28">
        <v>100</v>
      </c>
      <c r="T387" s="52">
        <f t="shared" si="80"/>
        <v>4850.5043597831136</v>
      </c>
      <c r="U387" s="51" t="s">
        <v>1381</v>
      </c>
      <c r="V387" s="51">
        <f t="shared" si="84"/>
        <v>4367.8611290006975</v>
      </c>
      <c r="AG387">
        <v>0</v>
      </c>
      <c r="AH387">
        <v>0</v>
      </c>
      <c r="AY387">
        <v>0</v>
      </c>
    </row>
    <row r="388" spans="1:51" x14ac:dyDescent="0.25">
      <c r="A388" s="3" t="s">
        <v>426</v>
      </c>
      <c r="C388" s="112">
        <v>121313</v>
      </c>
      <c r="F388" s="112" t="s">
        <v>1332</v>
      </c>
      <c r="G388" s="112"/>
      <c r="H388" s="112"/>
      <c r="I388" s="112"/>
      <c r="J388" s="112"/>
      <c r="K388" s="112" t="s">
        <v>1332</v>
      </c>
      <c r="L388" s="112"/>
      <c r="M388" s="112"/>
      <c r="N388" s="112"/>
      <c r="O388" s="112" t="s">
        <v>1332</v>
      </c>
      <c r="P388" s="112"/>
      <c r="Q388" s="112"/>
      <c r="R388" s="112"/>
      <c r="S388" s="28">
        <v>100</v>
      </c>
      <c r="T388" s="52">
        <f t="shared" si="80"/>
        <v>4850.5043597831136</v>
      </c>
      <c r="V388" s="51">
        <f t="shared" si="84"/>
        <v>0</v>
      </c>
      <c r="AG388" t="e">
        <v>#VALUE!</v>
      </c>
      <c r="AH388" t="e">
        <v>#VALUE!</v>
      </c>
      <c r="AY388">
        <v>0</v>
      </c>
    </row>
    <row r="389" spans="1:51" x14ac:dyDescent="0.25">
      <c r="A389" s="3" t="s">
        <v>380</v>
      </c>
      <c r="B389" s="54"/>
      <c r="C389" s="112"/>
      <c r="F389" s="106">
        <v>200</v>
      </c>
      <c r="G389" s="106">
        <v>120</v>
      </c>
      <c r="H389" s="112">
        <f>AY389</f>
        <v>4513.7192686796143</v>
      </c>
      <c r="I389" s="112"/>
      <c r="J389" s="112"/>
      <c r="K389" s="106">
        <v>100</v>
      </c>
      <c r="L389" s="112">
        <f>K389*AF1</f>
        <v>3000</v>
      </c>
      <c r="M389" s="112"/>
      <c r="N389" s="112"/>
      <c r="O389" s="112" t="s">
        <v>1332</v>
      </c>
      <c r="P389" s="112"/>
      <c r="Q389" s="112"/>
      <c r="R389" s="112"/>
      <c r="S389" s="28">
        <v>100</v>
      </c>
      <c r="T389" s="52">
        <f t="shared" si="80"/>
        <v>4850.5043597831136</v>
      </c>
      <c r="V389" s="51">
        <f t="shared" si="84"/>
        <v>0</v>
      </c>
      <c r="AG389">
        <v>120</v>
      </c>
      <c r="AH389">
        <v>80</v>
      </c>
      <c r="AY389">
        <v>4513.7192686796143</v>
      </c>
    </row>
    <row r="390" spans="1:51" x14ac:dyDescent="0.25">
      <c r="A390" s="3" t="s">
        <v>381</v>
      </c>
      <c r="B390" s="54"/>
      <c r="C390" s="112"/>
      <c r="F390" s="106"/>
      <c r="G390" s="106"/>
      <c r="H390" s="112"/>
      <c r="I390" s="112"/>
      <c r="J390" s="112"/>
      <c r="K390" s="106"/>
      <c r="L390" s="112"/>
      <c r="M390" s="112"/>
      <c r="N390" s="112"/>
      <c r="O390" s="112" t="s">
        <v>1350</v>
      </c>
      <c r="P390" s="112"/>
      <c r="Q390" s="112"/>
      <c r="R390" s="112"/>
      <c r="S390" s="112"/>
      <c r="T390" s="112"/>
      <c r="V390" s="51">
        <f t="shared" si="84"/>
        <v>0</v>
      </c>
      <c r="AG390">
        <v>0</v>
      </c>
      <c r="AH390">
        <v>0</v>
      </c>
      <c r="AY390">
        <v>0</v>
      </c>
    </row>
    <row r="391" spans="1:51" x14ac:dyDescent="0.25">
      <c r="A391" s="3" t="s">
        <v>382</v>
      </c>
      <c r="B391" s="54"/>
      <c r="C391" s="54"/>
      <c r="D391" s="54"/>
      <c r="E391" s="54"/>
      <c r="F391" s="106"/>
      <c r="G391" s="106"/>
      <c r="H391" s="112"/>
      <c r="I391" s="112"/>
      <c r="J391" s="112"/>
      <c r="K391" s="106"/>
      <c r="L391" s="112"/>
      <c r="M391" s="112"/>
      <c r="N391" s="112"/>
      <c r="O391" s="54"/>
      <c r="P391" s="54"/>
      <c r="Q391" s="54"/>
      <c r="R391" s="54"/>
      <c r="S391" s="28">
        <v>100</v>
      </c>
      <c r="T391" s="52">
        <f t="shared" ref="T391:T426" si="86">S391*$V$3</f>
        <v>4850.5043597831136</v>
      </c>
      <c r="V391" s="51">
        <f t="shared" si="84"/>
        <v>2183.9305645003487</v>
      </c>
      <c r="AG391">
        <v>0</v>
      </c>
      <c r="AH391">
        <v>0</v>
      </c>
      <c r="AY391">
        <v>0</v>
      </c>
    </row>
    <row r="392" spans="1:51" x14ac:dyDescent="0.25">
      <c r="A392" s="3" t="s">
        <v>383</v>
      </c>
      <c r="B392" s="54"/>
      <c r="C392" s="54"/>
      <c r="D392" s="54"/>
      <c r="E392" s="54"/>
      <c r="F392" s="106"/>
      <c r="G392" s="106"/>
      <c r="H392" s="112"/>
      <c r="I392" s="112"/>
      <c r="J392" s="112"/>
      <c r="K392" s="106"/>
      <c r="L392" s="112"/>
      <c r="M392" s="112"/>
      <c r="N392" s="112"/>
      <c r="O392" s="54">
        <v>300</v>
      </c>
      <c r="P392" s="54">
        <v>16500</v>
      </c>
      <c r="Q392" s="54"/>
      <c r="R392" s="54"/>
      <c r="S392" s="28"/>
      <c r="T392" s="52">
        <f t="shared" si="86"/>
        <v>0</v>
      </c>
      <c r="U392" s="51" t="s">
        <v>1381</v>
      </c>
      <c r="V392" s="51">
        <f t="shared" si="84"/>
        <v>0</v>
      </c>
      <c r="AG392">
        <v>0</v>
      </c>
      <c r="AH392">
        <v>0</v>
      </c>
      <c r="AY392">
        <v>0</v>
      </c>
    </row>
    <row r="393" spans="1:51" x14ac:dyDescent="0.25">
      <c r="A393" s="5" t="s">
        <v>300</v>
      </c>
      <c r="F393" s="53">
        <v>100</v>
      </c>
      <c r="G393" s="53">
        <v>60</v>
      </c>
      <c r="H393" s="52">
        <f>AY393</f>
        <v>2256.8596343398071</v>
      </c>
      <c r="L393" s="52">
        <f>K393*AF$1</f>
        <v>0</v>
      </c>
      <c r="O393" s="54"/>
      <c r="P393" s="54"/>
      <c r="Q393" s="10"/>
      <c r="R393" s="10"/>
      <c r="T393" s="52">
        <f t="shared" si="86"/>
        <v>0</v>
      </c>
      <c r="U393" s="51" t="s">
        <v>1385</v>
      </c>
      <c r="V393" s="51" t="e">
        <f>$AY$1*#REF!</f>
        <v>#REF!</v>
      </c>
      <c r="AG393">
        <v>60</v>
      </c>
      <c r="AH393">
        <v>40</v>
      </c>
      <c r="AY393">
        <v>2256.8596343398071</v>
      </c>
    </row>
    <row r="394" spans="1:51" x14ac:dyDescent="0.25">
      <c r="A394" s="4" t="s">
        <v>52</v>
      </c>
      <c r="H394" s="52">
        <f t="shared" ref="H394:H397" si="87">G394*$AD$1</f>
        <v>0</v>
      </c>
      <c r="L394" s="52">
        <f>K394*AF$1</f>
        <v>0</v>
      </c>
      <c r="O394" s="54">
        <v>120</v>
      </c>
      <c r="P394" s="10">
        <v>6600</v>
      </c>
      <c r="Q394" s="10"/>
      <c r="R394" s="10"/>
      <c r="S394" s="11">
        <v>120</v>
      </c>
      <c r="T394" s="52">
        <f t="shared" si="86"/>
        <v>5820.6052317397371</v>
      </c>
      <c r="U394" s="51" t="s">
        <v>1383</v>
      </c>
      <c r="V394" s="51" t="e">
        <f>$AY$1*#REF!</f>
        <v>#REF!</v>
      </c>
      <c r="AG394">
        <v>0</v>
      </c>
      <c r="AH394">
        <v>0</v>
      </c>
      <c r="AY394">
        <v>0</v>
      </c>
    </row>
    <row r="395" spans="1:51" x14ac:dyDescent="0.25">
      <c r="A395" s="4" t="s">
        <v>1416</v>
      </c>
      <c r="O395" s="52">
        <v>160</v>
      </c>
      <c r="P395" s="52">
        <v>8800</v>
      </c>
      <c r="T395" s="52">
        <f t="shared" si="86"/>
        <v>0</v>
      </c>
      <c r="U395" s="51" t="s">
        <v>1381</v>
      </c>
      <c r="V395" s="51" t="e">
        <f>$AY$1*#REF!</f>
        <v>#REF!</v>
      </c>
      <c r="AY395">
        <v>0</v>
      </c>
    </row>
    <row r="396" spans="1:51" x14ac:dyDescent="0.25">
      <c r="A396" s="4" t="s">
        <v>1415</v>
      </c>
      <c r="O396" s="52">
        <v>300</v>
      </c>
      <c r="P396" s="52">
        <v>16500</v>
      </c>
      <c r="T396" s="52">
        <f t="shared" si="86"/>
        <v>0</v>
      </c>
      <c r="U396" s="51" t="s">
        <v>1381</v>
      </c>
      <c r="V396" s="51">
        <f t="shared" ref="V396:V406" si="88">$AY$1*H398</f>
        <v>3057.502790300488</v>
      </c>
      <c r="AY396">
        <v>0</v>
      </c>
    </row>
    <row r="397" spans="1:51" x14ac:dyDescent="0.25">
      <c r="A397" s="2" t="s">
        <v>301</v>
      </c>
      <c r="H397" s="52">
        <f t="shared" si="87"/>
        <v>0</v>
      </c>
      <c r="L397" s="52">
        <f>K397*AF$1</f>
        <v>0</v>
      </c>
      <c r="O397" s="54">
        <v>150</v>
      </c>
      <c r="P397" s="10">
        <v>8250</v>
      </c>
      <c r="Q397" s="10"/>
      <c r="R397" s="10"/>
      <c r="T397" s="52">
        <f t="shared" si="86"/>
        <v>0</v>
      </c>
      <c r="U397" s="51" t="s">
        <v>1384</v>
      </c>
      <c r="V397" s="51">
        <f t="shared" si="88"/>
        <v>3057.502790300488</v>
      </c>
      <c r="AG397">
        <v>0</v>
      </c>
      <c r="AH397">
        <v>0</v>
      </c>
      <c r="AY397">
        <v>0</v>
      </c>
    </row>
    <row r="398" spans="1:51" x14ac:dyDescent="0.25">
      <c r="A398" s="4" t="s">
        <v>32</v>
      </c>
      <c r="F398" s="52">
        <v>140</v>
      </c>
      <c r="G398" s="52">
        <v>84</v>
      </c>
      <c r="H398" s="52">
        <f>AY398</f>
        <v>3159.6034880757302</v>
      </c>
      <c r="K398" s="52">
        <v>70</v>
      </c>
      <c r="L398" s="52">
        <f>K398*AF$1</f>
        <v>2100</v>
      </c>
      <c r="T398" s="52">
        <f t="shared" si="86"/>
        <v>0</v>
      </c>
      <c r="V398" s="51">
        <f t="shared" si="88"/>
        <v>0</v>
      </c>
      <c r="AG398">
        <v>84</v>
      </c>
      <c r="AH398">
        <v>56</v>
      </c>
      <c r="AY398">
        <v>3159.6034880757302</v>
      </c>
    </row>
    <row r="399" spans="1:51" x14ac:dyDescent="0.25">
      <c r="A399" s="4" t="s">
        <v>33</v>
      </c>
      <c r="F399" s="52">
        <v>140</v>
      </c>
      <c r="G399" s="52">
        <v>84</v>
      </c>
      <c r="H399" s="52">
        <f t="shared" ref="H399:H409" si="89">AY399</f>
        <v>3159.6034880757302</v>
      </c>
      <c r="L399" s="52">
        <f>K399*AF$1</f>
        <v>0</v>
      </c>
      <c r="O399" s="54">
        <v>280</v>
      </c>
      <c r="P399" s="10">
        <v>15400</v>
      </c>
      <c r="Q399" s="10"/>
      <c r="R399" s="10"/>
      <c r="T399" s="52">
        <f t="shared" si="86"/>
        <v>0</v>
      </c>
      <c r="U399" s="51" t="s">
        <v>1384</v>
      </c>
      <c r="V399" s="51">
        <f t="shared" si="88"/>
        <v>0</v>
      </c>
      <c r="AG399">
        <v>84</v>
      </c>
      <c r="AH399">
        <v>56</v>
      </c>
      <c r="AY399">
        <v>3159.6034880757302</v>
      </c>
    </row>
    <row r="400" spans="1:51" x14ac:dyDescent="0.25">
      <c r="A400" s="4" t="s">
        <v>48</v>
      </c>
      <c r="H400" s="52">
        <f t="shared" si="89"/>
        <v>0</v>
      </c>
      <c r="K400" s="52">
        <v>130</v>
      </c>
      <c r="L400" s="52">
        <f>K400*AF$1</f>
        <v>3900</v>
      </c>
      <c r="O400" s="52">
        <v>250</v>
      </c>
      <c r="P400" s="52">
        <v>13750</v>
      </c>
      <c r="S400" s="11">
        <v>210</v>
      </c>
      <c r="T400" s="52">
        <f t="shared" si="86"/>
        <v>10186.059155544539</v>
      </c>
      <c r="U400" s="51" t="s">
        <v>1381</v>
      </c>
      <c r="V400" s="51">
        <f t="shared" si="88"/>
        <v>0</v>
      </c>
      <c r="AG400">
        <v>0</v>
      </c>
      <c r="AH400">
        <v>0</v>
      </c>
      <c r="AY400">
        <v>0</v>
      </c>
    </row>
    <row r="401" spans="1:51" x14ac:dyDescent="0.25">
      <c r="A401" s="5" t="s">
        <v>302</v>
      </c>
      <c r="H401" s="52">
        <f t="shared" si="89"/>
        <v>0</v>
      </c>
      <c r="L401" s="52">
        <f>K401*AF$1</f>
        <v>0</v>
      </c>
      <c r="O401" s="54">
        <v>100</v>
      </c>
      <c r="P401" s="10">
        <v>5500</v>
      </c>
      <c r="Q401" s="10"/>
      <c r="R401" s="10"/>
      <c r="T401" s="52">
        <f t="shared" si="86"/>
        <v>0</v>
      </c>
      <c r="U401" s="51" t="s">
        <v>1384</v>
      </c>
      <c r="V401" s="51">
        <f t="shared" si="88"/>
        <v>0</v>
      </c>
      <c r="AG401">
        <v>0</v>
      </c>
      <c r="AH401">
        <v>0</v>
      </c>
      <c r="AY401">
        <v>0</v>
      </c>
    </row>
    <row r="402" spans="1:51" x14ac:dyDescent="0.25">
      <c r="A402" s="5" t="s">
        <v>1417</v>
      </c>
      <c r="H402" s="52">
        <f t="shared" si="89"/>
        <v>0</v>
      </c>
      <c r="O402" s="54">
        <v>200</v>
      </c>
      <c r="P402" s="10">
        <v>11000</v>
      </c>
      <c r="Q402" s="10"/>
      <c r="R402" s="10"/>
      <c r="T402" s="52">
        <f t="shared" si="86"/>
        <v>0</v>
      </c>
      <c r="U402" s="51" t="s">
        <v>1381</v>
      </c>
      <c r="V402" s="51">
        <f t="shared" si="88"/>
        <v>0</v>
      </c>
      <c r="AY402">
        <v>0</v>
      </c>
    </row>
    <row r="403" spans="1:51" x14ac:dyDescent="0.25">
      <c r="A403" s="5" t="s">
        <v>1418</v>
      </c>
      <c r="H403" s="52">
        <f t="shared" si="89"/>
        <v>0</v>
      </c>
      <c r="O403" s="54">
        <v>300</v>
      </c>
      <c r="P403" s="10">
        <v>16500</v>
      </c>
      <c r="Q403" s="10"/>
      <c r="R403" s="10"/>
      <c r="T403" s="52">
        <f t="shared" si="86"/>
        <v>0</v>
      </c>
      <c r="U403" s="51" t="s">
        <v>1381</v>
      </c>
      <c r="V403" s="51">
        <f t="shared" si="88"/>
        <v>0</v>
      </c>
      <c r="AY403">
        <v>0</v>
      </c>
    </row>
    <row r="404" spans="1:51" x14ac:dyDescent="0.25">
      <c r="A404" s="5" t="s">
        <v>1419</v>
      </c>
      <c r="H404" s="52">
        <f t="shared" si="89"/>
        <v>0</v>
      </c>
      <c r="O404" s="54">
        <v>320</v>
      </c>
      <c r="P404" s="10">
        <v>17600</v>
      </c>
      <c r="Q404" s="10"/>
      <c r="R404" s="10"/>
      <c r="T404" s="52">
        <f t="shared" si="86"/>
        <v>0</v>
      </c>
      <c r="U404" s="51" t="s">
        <v>1381</v>
      </c>
      <c r="V404" s="51">
        <f t="shared" si="88"/>
        <v>0</v>
      </c>
      <c r="AY404">
        <v>0</v>
      </c>
    </row>
    <row r="405" spans="1:51" x14ac:dyDescent="0.25">
      <c r="A405" s="5" t="s">
        <v>303</v>
      </c>
      <c r="H405" s="52">
        <f t="shared" si="89"/>
        <v>0</v>
      </c>
      <c r="L405" s="52">
        <f t="shared" ref="L405:L422" si="90">K405*AF$1</f>
        <v>0</v>
      </c>
      <c r="O405" s="54">
        <v>450</v>
      </c>
      <c r="P405" s="10">
        <v>24750</v>
      </c>
      <c r="Q405" s="10"/>
      <c r="R405" s="10"/>
      <c r="T405" s="52">
        <f t="shared" si="86"/>
        <v>0</v>
      </c>
      <c r="U405" s="51" t="s">
        <v>1384</v>
      </c>
      <c r="V405" s="51">
        <f t="shared" si="88"/>
        <v>2183.9305645003487</v>
      </c>
      <c r="AG405">
        <v>0</v>
      </c>
      <c r="AH405">
        <v>0</v>
      </c>
      <c r="AY405">
        <v>0</v>
      </c>
    </row>
    <row r="406" spans="1:51" x14ac:dyDescent="0.25">
      <c r="A406" s="5" t="s">
        <v>304</v>
      </c>
      <c r="H406" s="52">
        <f t="shared" si="89"/>
        <v>0</v>
      </c>
      <c r="L406" s="52">
        <f t="shared" si="90"/>
        <v>0</v>
      </c>
      <c r="O406" s="54">
        <v>160</v>
      </c>
      <c r="P406" s="10">
        <v>8800</v>
      </c>
      <c r="Q406" s="10"/>
      <c r="R406" s="10"/>
      <c r="T406" s="52">
        <f t="shared" si="86"/>
        <v>0</v>
      </c>
      <c r="U406" s="51" t="s">
        <v>1384</v>
      </c>
      <c r="V406" s="51">
        <f t="shared" si="88"/>
        <v>0</v>
      </c>
      <c r="AG406">
        <v>0</v>
      </c>
      <c r="AH406">
        <v>0</v>
      </c>
      <c r="AY406">
        <v>0</v>
      </c>
    </row>
    <row r="407" spans="1:51" x14ac:dyDescent="0.25">
      <c r="A407" s="3" t="s">
        <v>384</v>
      </c>
      <c r="F407" s="53">
        <v>100</v>
      </c>
      <c r="G407" s="53">
        <v>60</v>
      </c>
      <c r="H407" s="52">
        <f t="shared" si="89"/>
        <v>2256.8596343398071</v>
      </c>
      <c r="L407" s="52">
        <f t="shared" si="90"/>
        <v>0</v>
      </c>
      <c r="S407" s="28">
        <v>24</v>
      </c>
      <c r="T407" s="52">
        <f t="shared" si="86"/>
        <v>1164.1210463479474</v>
      </c>
      <c r="V407" s="51" t="e">
        <f>$AY$1*#REF!</f>
        <v>#REF!</v>
      </c>
      <c r="AG407">
        <v>60</v>
      </c>
      <c r="AH407">
        <v>40</v>
      </c>
      <c r="AY407">
        <v>2256.8596343398071</v>
      </c>
    </row>
    <row r="408" spans="1:51" x14ac:dyDescent="0.25">
      <c r="A408" s="7" t="s">
        <v>385</v>
      </c>
      <c r="H408" s="52">
        <f t="shared" si="89"/>
        <v>0</v>
      </c>
      <c r="L408" s="52">
        <f t="shared" si="90"/>
        <v>0</v>
      </c>
      <c r="S408" s="28">
        <v>50</v>
      </c>
      <c r="T408" s="52">
        <f t="shared" si="86"/>
        <v>2425.2521798915568</v>
      </c>
      <c r="V408" s="51" t="e">
        <f>$AY$1*#REF!</f>
        <v>#REF!</v>
      </c>
      <c r="AG408">
        <v>0</v>
      </c>
      <c r="AH408">
        <v>0</v>
      </c>
      <c r="AY408">
        <v>0</v>
      </c>
    </row>
    <row r="409" spans="1:51" x14ac:dyDescent="0.25">
      <c r="A409" s="3" t="s">
        <v>386</v>
      </c>
      <c r="F409" s="53">
        <v>10</v>
      </c>
      <c r="G409" s="53">
        <v>6</v>
      </c>
      <c r="H409" s="52">
        <f t="shared" si="89"/>
        <v>225.6859634339807</v>
      </c>
      <c r="K409" s="53">
        <v>15</v>
      </c>
      <c r="L409" s="52">
        <f t="shared" si="90"/>
        <v>450</v>
      </c>
      <c r="O409" s="52">
        <v>300</v>
      </c>
      <c r="P409" s="52">
        <v>16500</v>
      </c>
      <c r="T409" s="52">
        <f t="shared" si="86"/>
        <v>0</v>
      </c>
      <c r="U409" s="51" t="s">
        <v>1381</v>
      </c>
      <c r="V409" s="51" t="e">
        <f>$AY$1*#REF!</f>
        <v>#REF!</v>
      </c>
      <c r="AG409">
        <v>6</v>
      </c>
      <c r="AH409">
        <v>4</v>
      </c>
      <c r="AY409">
        <v>225.6859634339807</v>
      </c>
    </row>
    <row r="410" spans="1:51" x14ac:dyDescent="0.25">
      <c r="A410" s="3" t="s">
        <v>387</v>
      </c>
      <c r="F410" s="106">
        <v>400</v>
      </c>
      <c r="G410" s="106">
        <v>240</v>
      </c>
      <c r="H410" s="112">
        <f>AY410</f>
        <v>9027.4385373592286</v>
      </c>
      <c r="I410" s="112"/>
      <c r="J410" s="112"/>
      <c r="L410" s="52">
        <f t="shared" si="90"/>
        <v>0</v>
      </c>
      <c r="T410" s="52">
        <f t="shared" si="86"/>
        <v>0</v>
      </c>
      <c r="V410" s="51">
        <f>$AY$1*H412</f>
        <v>0</v>
      </c>
      <c r="AG410">
        <v>240</v>
      </c>
      <c r="AH410">
        <v>160</v>
      </c>
      <c r="AY410">
        <v>9027.4385373592286</v>
      </c>
    </row>
    <row r="411" spans="1:51" x14ac:dyDescent="0.25">
      <c r="A411" s="3" t="s">
        <v>305</v>
      </c>
      <c r="F411" s="106"/>
      <c r="G411" s="106"/>
      <c r="H411" s="112"/>
      <c r="I411" s="112"/>
      <c r="J411" s="112"/>
      <c r="L411" s="52">
        <f t="shared" si="90"/>
        <v>0</v>
      </c>
      <c r="O411" s="54">
        <v>300</v>
      </c>
      <c r="P411" s="10">
        <v>16500</v>
      </c>
      <c r="Q411" s="10"/>
      <c r="R411" s="10"/>
      <c r="S411" s="28">
        <v>150</v>
      </c>
      <c r="T411" s="52">
        <f t="shared" si="86"/>
        <v>7275.7565396746713</v>
      </c>
      <c r="U411" s="51" t="s">
        <v>1384</v>
      </c>
      <c r="V411" s="51">
        <f>$AY$1*H413</f>
        <v>0</v>
      </c>
      <c r="AG411">
        <v>0</v>
      </c>
      <c r="AH411">
        <v>0</v>
      </c>
      <c r="AY411">
        <v>0</v>
      </c>
    </row>
    <row r="412" spans="1:51" x14ac:dyDescent="0.25">
      <c r="A412" s="3" t="s">
        <v>306</v>
      </c>
      <c r="F412" s="106"/>
      <c r="G412" s="106"/>
      <c r="H412" s="112"/>
      <c r="I412" s="112"/>
      <c r="J412" s="112"/>
      <c r="L412" s="52">
        <f t="shared" si="90"/>
        <v>0</v>
      </c>
      <c r="O412" s="54"/>
      <c r="P412" s="54"/>
      <c r="Q412" s="10"/>
      <c r="R412" s="10"/>
      <c r="S412" s="70">
        <v>150</v>
      </c>
      <c r="T412" s="52">
        <f t="shared" si="86"/>
        <v>7275.7565396746713</v>
      </c>
      <c r="U412" s="51" t="s">
        <v>1385</v>
      </c>
      <c r="V412" s="51">
        <f>$AY$1*H414</f>
        <v>0</v>
      </c>
      <c r="AG412">
        <v>0</v>
      </c>
      <c r="AH412">
        <v>0</v>
      </c>
      <c r="AY412">
        <v>0</v>
      </c>
    </row>
    <row r="413" spans="1:51" x14ac:dyDescent="0.25">
      <c r="A413" s="3" t="s">
        <v>388</v>
      </c>
      <c r="F413" s="106"/>
      <c r="G413" s="106"/>
      <c r="H413" s="112"/>
      <c r="I413" s="112"/>
      <c r="J413" s="112"/>
      <c r="L413" s="52">
        <f t="shared" si="90"/>
        <v>0</v>
      </c>
      <c r="T413" s="52">
        <f t="shared" si="86"/>
        <v>0</v>
      </c>
      <c r="V413" s="51" t="e">
        <f>$AY$1*#REF!</f>
        <v>#REF!</v>
      </c>
      <c r="AG413">
        <v>0</v>
      </c>
      <c r="AH413">
        <v>0</v>
      </c>
      <c r="AY413">
        <v>0</v>
      </c>
    </row>
    <row r="414" spans="1:51" x14ac:dyDescent="0.25">
      <c r="A414" s="3" t="s">
        <v>389</v>
      </c>
      <c r="F414" s="106"/>
      <c r="G414" s="106"/>
      <c r="H414" s="112"/>
      <c r="I414" s="112"/>
      <c r="J414" s="112"/>
      <c r="L414" s="52">
        <f t="shared" si="90"/>
        <v>0</v>
      </c>
      <c r="T414" s="52">
        <f t="shared" si="86"/>
        <v>0</v>
      </c>
      <c r="V414" s="51" t="e">
        <f>$AY$1*#REF!</f>
        <v>#REF!</v>
      </c>
      <c r="AG414">
        <v>0</v>
      </c>
      <c r="AH414">
        <v>0</v>
      </c>
      <c r="AY414">
        <v>0</v>
      </c>
    </row>
    <row r="415" spans="1:51" x14ac:dyDescent="0.25">
      <c r="A415" s="7" t="s">
        <v>391</v>
      </c>
      <c r="H415" s="52">
        <f t="shared" ref="H415:H416" si="91">G415*$AD$1</f>
        <v>0</v>
      </c>
      <c r="L415" s="52">
        <f t="shared" si="90"/>
        <v>0</v>
      </c>
      <c r="S415" s="28">
        <v>150</v>
      </c>
      <c r="T415" s="52">
        <f t="shared" si="86"/>
        <v>7275.7565396746713</v>
      </c>
      <c r="V415" s="51" t="e">
        <f>$AY$1*#REF!</f>
        <v>#REF!</v>
      </c>
      <c r="AG415">
        <v>0</v>
      </c>
      <c r="AH415">
        <v>0</v>
      </c>
      <c r="AY415">
        <v>0</v>
      </c>
    </row>
    <row r="416" spans="1:51" x14ac:dyDescent="0.25">
      <c r="A416" s="3" t="s">
        <v>392</v>
      </c>
      <c r="F416" s="53">
        <v>100</v>
      </c>
      <c r="H416" s="52">
        <f t="shared" si="91"/>
        <v>0</v>
      </c>
      <c r="I416" s="53">
        <v>100</v>
      </c>
      <c r="J416" s="52">
        <f>I416*$AD$1</f>
        <v>3887.0401009274665</v>
      </c>
      <c r="L416" s="52">
        <f t="shared" si="90"/>
        <v>0</v>
      </c>
      <c r="O416" s="52">
        <v>300</v>
      </c>
      <c r="P416" s="52">
        <v>16500</v>
      </c>
      <c r="T416" s="52">
        <f t="shared" si="86"/>
        <v>0</v>
      </c>
      <c r="U416" s="51" t="s">
        <v>1381</v>
      </c>
      <c r="V416" s="51" t="e">
        <f>$AY$1*#REF!</f>
        <v>#REF!</v>
      </c>
      <c r="AG416">
        <v>0</v>
      </c>
      <c r="AH416">
        <v>0</v>
      </c>
      <c r="AY416">
        <v>0</v>
      </c>
    </row>
    <row r="417" spans="1:51" x14ac:dyDescent="0.25">
      <c r="A417" s="3" t="s">
        <v>393</v>
      </c>
      <c r="F417" s="106">
        <v>100</v>
      </c>
      <c r="G417" s="106">
        <v>60</v>
      </c>
      <c r="H417" s="112">
        <f>AY417</f>
        <v>2256.8596343398071</v>
      </c>
      <c r="I417" s="112"/>
      <c r="J417" s="112"/>
      <c r="L417" s="52">
        <f t="shared" si="90"/>
        <v>0</v>
      </c>
      <c r="O417" s="52">
        <v>400</v>
      </c>
      <c r="P417" s="52">
        <v>22000</v>
      </c>
      <c r="S417" s="28">
        <v>150</v>
      </c>
      <c r="T417" s="52">
        <f t="shared" si="86"/>
        <v>7275.7565396746713</v>
      </c>
      <c r="U417" s="51" t="s">
        <v>1381</v>
      </c>
      <c r="V417" s="51">
        <f t="shared" ref="V417:V422" si="92">$AY$1*H419</f>
        <v>6551.7916935010462</v>
      </c>
      <c r="AG417">
        <v>60</v>
      </c>
      <c r="AH417">
        <v>40</v>
      </c>
      <c r="AY417">
        <v>2256.8596343398071</v>
      </c>
    </row>
    <row r="418" spans="1:51" x14ac:dyDescent="0.25">
      <c r="A418" s="3" t="s">
        <v>394</v>
      </c>
      <c r="F418" s="106"/>
      <c r="G418" s="106"/>
      <c r="H418" s="112"/>
      <c r="I418" s="112"/>
      <c r="J418" s="112"/>
      <c r="L418" s="52">
        <f t="shared" si="90"/>
        <v>0</v>
      </c>
      <c r="T418" s="52">
        <f t="shared" si="86"/>
        <v>0</v>
      </c>
      <c r="V418" s="51">
        <f t="shared" si="92"/>
        <v>0</v>
      </c>
      <c r="AG418">
        <v>0</v>
      </c>
      <c r="AH418">
        <v>0</v>
      </c>
      <c r="AY418">
        <v>0</v>
      </c>
    </row>
    <row r="419" spans="1:51" x14ac:dyDescent="0.25">
      <c r="A419" s="3" t="s">
        <v>395</v>
      </c>
      <c r="F419" s="106">
        <v>300</v>
      </c>
      <c r="G419" s="106">
        <v>180</v>
      </c>
      <c r="H419" s="112">
        <f>AY419</f>
        <v>6770.5789030194219</v>
      </c>
      <c r="I419" s="112"/>
      <c r="J419" s="112"/>
      <c r="L419" s="52">
        <f t="shared" si="90"/>
        <v>0</v>
      </c>
      <c r="T419" s="52">
        <f t="shared" si="86"/>
        <v>0</v>
      </c>
      <c r="V419" s="51">
        <f t="shared" si="92"/>
        <v>2183.9305645003487</v>
      </c>
      <c r="AG419">
        <v>180</v>
      </c>
      <c r="AH419">
        <v>120</v>
      </c>
      <c r="AY419">
        <v>6770.5789030194219</v>
      </c>
    </row>
    <row r="420" spans="1:51" x14ac:dyDescent="0.25">
      <c r="A420" s="3" t="s">
        <v>390</v>
      </c>
      <c r="F420" s="106"/>
      <c r="G420" s="106"/>
      <c r="H420" s="112"/>
      <c r="I420" s="112"/>
      <c r="J420" s="112"/>
      <c r="K420" s="53">
        <v>10</v>
      </c>
      <c r="L420" s="52">
        <f t="shared" si="90"/>
        <v>300</v>
      </c>
      <c r="T420" s="52">
        <f t="shared" si="86"/>
        <v>0</v>
      </c>
      <c r="V420" s="51">
        <f t="shared" si="92"/>
        <v>0</v>
      </c>
      <c r="AG420">
        <v>0</v>
      </c>
      <c r="AH420">
        <v>0</v>
      </c>
      <c r="AY420">
        <v>0</v>
      </c>
    </row>
    <row r="421" spans="1:51" x14ac:dyDescent="0.25">
      <c r="A421" s="3" t="s">
        <v>396</v>
      </c>
      <c r="F421" s="106">
        <v>100</v>
      </c>
      <c r="G421" s="106">
        <v>60</v>
      </c>
      <c r="H421" s="112">
        <f>AY421</f>
        <v>2256.8596343398071</v>
      </c>
      <c r="I421" s="112"/>
      <c r="J421" s="112"/>
      <c r="L421" s="52">
        <f t="shared" si="90"/>
        <v>0</v>
      </c>
      <c r="O421" s="52">
        <v>300</v>
      </c>
      <c r="P421" s="52">
        <v>16500</v>
      </c>
      <c r="S421" s="28">
        <v>150</v>
      </c>
      <c r="T421" s="52">
        <f t="shared" si="86"/>
        <v>7275.7565396746713</v>
      </c>
      <c r="U421" s="51" t="s">
        <v>1381</v>
      </c>
      <c r="V421" s="51">
        <f t="shared" si="92"/>
        <v>0</v>
      </c>
      <c r="AG421">
        <v>60</v>
      </c>
      <c r="AH421">
        <v>40</v>
      </c>
      <c r="AY421">
        <v>2256.8596343398071</v>
      </c>
    </row>
    <row r="422" spans="1:51" x14ac:dyDescent="0.25">
      <c r="A422" s="3" t="s">
        <v>397</v>
      </c>
      <c r="F422" s="106"/>
      <c r="G422" s="106"/>
      <c r="H422" s="112"/>
      <c r="I422" s="112"/>
      <c r="J422" s="112"/>
      <c r="L422" s="52">
        <f t="shared" si="90"/>
        <v>0</v>
      </c>
      <c r="T422" s="52">
        <f t="shared" si="86"/>
        <v>0</v>
      </c>
      <c r="V422" s="51">
        <f t="shared" si="92"/>
        <v>0</v>
      </c>
      <c r="AG422">
        <v>0</v>
      </c>
      <c r="AH422">
        <v>0</v>
      </c>
      <c r="AY422">
        <v>0</v>
      </c>
    </row>
    <row r="423" spans="1:51" x14ac:dyDescent="0.25">
      <c r="A423" s="7" t="s">
        <v>1420</v>
      </c>
      <c r="F423" s="53"/>
      <c r="G423" s="53"/>
      <c r="O423" s="52">
        <v>400</v>
      </c>
      <c r="P423" s="52">
        <v>22000</v>
      </c>
      <c r="T423" s="52">
        <f t="shared" si="86"/>
        <v>0</v>
      </c>
      <c r="U423" s="51" t="s">
        <v>1381</v>
      </c>
      <c r="V423" s="51" t="e">
        <f>$AY$1*#REF!</f>
        <v>#REF!</v>
      </c>
      <c r="AY423">
        <v>0</v>
      </c>
    </row>
    <row r="424" spans="1:51" x14ac:dyDescent="0.25">
      <c r="A424" s="7" t="s">
        <v>398</v>
      </c>
      <c r="H424" s="52">
        <f t="shared" ref="H424:H426" si="93">G424*$AD$1</f>
        <v>0</v>
      </c>
      <c r="L424" s="52">
        <f>K424*AF$1</f>
        <v>0</v>
      </c>
      <c r="O424" s="52">
        <v>500</v>
      </c>
      <c r="P424" s="52">
        <v>27500</v>
      </c>
      <c r="S424" s="28">
        <v>150</v>
      </c>
      <c r="T424" s="52">
        <f t="shared" si="86"/>
        <v>7275.7565396746713</v>
      </c>
      <c r="U424" s="51" t="s">
        <v>1381</v>
      </c>
      <c r="V424" s="51" t="e">
        <f>$AY$1*#REF!</f>
        <v>#REF!</v>
      </c>
      <c r="AG424">
        <v>0</v>
      </c>
      <c r="AH424">
        <v>0</v>
      </c>
      <c r="AY424">
        <v>0</v>
      </c>
    </row>
    <row r="425" spans="1:51" x14ac:dyDescent="0.25">
      <c r="A425" s="3" t="s">
        <v>198</v>
      </c>
      <c r="F425" s="53">
        <v>100</v>
      </c>
      <c r="G425" s="53">
        <v>60</v>
      </c>
      <c r="H425" s="52">
        <f>AY425</f>
        <v>2256.8596343398071</v>
      </c>
      <c r="L425" s="52">
        <f>K425*AF$1</f>
        <v>0</v>
      </c>
      <c r="O425" s="54"/>
      <c r="P425" s="54"/>
      <c r="Q425" s="10"/>
      <c r="R425" s="10"/>
      <c r="T425" s="52">
        <f t="shared" si="86"/>
        <v>0</v>
      </c>
      <c r="U425" s="51" t="s">
        <v>1385</v>
      </c>
      <c r="V425" s="51">
        <f>$AY$1*H427</f>
        <v>0</v>
      </c>
      <c r="AG425">
        <v>60</v>
      </c>
      <c r="AH425">
        <v>40</v>
      </c>
      <c r="AY425">
        <v>2256.8596343398071</v>
      </c>
    </row>
    <row r="426" spans="1:51" x14ac:dyDescent="0.25">
      <c r="A426" s="4" t="s">
        <v>62</v>
      </c>
      <c r="H426" s="52">
        <f t="shared" si="93"/>
        <v>0</v>
      </c>
      <c r="L426" s="52">
        <f>K426*AF$1</f>
        <v>0</v>
      </c>
      <c r="S426" s="11">
        <v>200</v>
      </c>
      <c r="T426" s="52">
        <f t="shared" si="86"/>
        <v>9701.0087195662272</v>
      </c>
      <c r="V426" s="51">
        <f>$AY$1*H428</f>
        <v>0</v>
      </c>
      <c r="AG426">
        <v>0</v>
      </c>
      <c r="AH426">
        <v>0</v>
      </c>
      <c r="AY426">
        <v>0</v>
      </c>
    </row>
    <row r="427" spans="1:51" x14ac:dyDescent="0.25">
      <c r="A427" s="4" t="s">
        <v>433</v>
      </c>
      <c r="C427" s="112">
        <v>121313</v>
      </c>
      <c r="F427" s="112" t="s">
        <v>1332</v>
      </c>
      <c r="G427" s="112"/>
      <c r="H427" s="112"/>
      <c r="I427" s="112"/>
      <c r="J427" s="112"/>
      <c r="K427" s="112" t="s">
        <v>1332</v>
      </c>
      <c r="L427" s="112"/>
      <c r="M427" s="112"/>
      <c r="N427" s="112"/>
      <c r="O427" s="112" t="s">
        <v>1332</v>
      </c>
      <c r="P427" s="112"/>
      <c r="Q427" s="112"/>
      <c r="R427" s="112"/>
      <c r="S427" s="112" t="s">
        <v>1346</v>
      </c>
      <c r="T427" s="112"/>
      <c r="V427" s="51" t="e">
        <f>$AY$1*#REF!</f>
        <v>#REF!</v>
      </c>
      <c r="AG427" t="e">
        <v>#VALUE!</v>
      </c>
      <c r="AH427" t="e">
        <v>#VALUE!</v>
      </c>
      <c r="AY427">
        <v>0</v>
      </c>
    </row>
    <row r="428" spans="1:51" x14ac:dyDescent="0.25">
      <c r="A428" s="4" t="s">
        <v>434</v>
      </c>
      <c r="C428" s="112"/>
      <c r="F428" s="112" t="s">
        <v>1332</v>
      </c>
      <c r="G428" s="112"/>
      <c r="H428" s="112"/>
      <c r="I428" s="112"/>
      <c r="J428" s="112"/>
      <c r="K428" s="112" t="s">
        <v>1332</v>
      </c>
      <c r="L428" s="112"/>
      <c r="M428" s="112"/>
      <c r="N428" s="112"/>
      <c r="O428" s="112" t="s">
        <v>1332</v>
      </c>
      <c r="P428" s="112"/>
      <c r="Q428" s="112"/>
      <c r="R428" s="112"/>
      <c r="S428" s="112" t="s">
        <v>1346</v>
      </c>
      <c r="T428" s="112"/>
      <c r="V428" s="51" t="e">
        <f>$AY$1*#REF!</f>
        <v>#REF!</v>
      </c>
      <c r="AG428" t="e">
        <v>#VALUE!</v>
      </c>
      <c r="AH428" t="e">
        <v>#VALUE!</v>
      </c>
      <c r="AY428">
        <v>0</v>
      </c>
    </row>
    <row r="429" spans="1:51" x14ac:dyDescent="0.25">
      <c r="A429" s="4" t="s">
        <v>307</v>
      </c>
      <c r="F429" s="112">
        <v>140</v>
      </c>
      <c r="G429" s="112">
        <v>84</v>
      </c>
      <c r="H429" s="112">
        <f>AY429</f>
        <v>3159.6034880757302</v>
      </c>
      <c r="I429" s="112"/>
      <c r="J429" s="112"/>
      <c r="K429" s="52">
        <v>90</v>
      </c>
      <c r="L429" s="52">
        <f t="shared" ref="L429:L440" si="94">K429*AF$1</f>
        <v>2700</v>
      </c>
      <c r="T429" s="52">
        <f t="shared" ref="T429:T462" si="95">S429*$V$3</f>
        <v>0</v>
      </c>
      <c r="V429" s="51">
        <f>$AY$1*H431</f>
        <v>0</v>
      </c>
      <c r="AG429">
        <v>84</v>
      </c>
      <c r="AH429">
        <v>56</v>
      </c>
      <c r="AY429">
        <v>3159.6034880757302</v>
      </c>
    </row>
    <row r="430" spans="1:51" x14ac:dyDescent="0.25">
      <c r="A430" s="4" t="s">
        <v>308</v>
      </c>
      <c r="F430" s="112"/>
      <c r="G430" s="112"/>
      <c r="H430" s="112"/>
      <c r="I430" s="112"/>
      <c r="J430" s="112"/>
      <c r="L430" s="52">
        <f t="shared" si="94"/>
        <v>0</v>
      </c>
      <c r="T430" s="52">
        <f t="shared" si="95"/>
        <v>0</v>
      </c>
      <c r="V430" s="51">
        <f>$AY$1*H432</f>
        <v>0</v>
      </c>
      <c r="AG430">
        <v>0</v>
      </c>
      <c r="AH430">
        <v>0</v>
      </c>
      <c r="AY430">
        <v>0</v>
      </c>
    </row>
    <row r="431" spans="1:51" x14ac:dyDescent="0.25">
      <c r="A431" s="4" t="s">
        <v>309</v>
      </c>
      <c r="H431" s="52">
        <f t="shared" ref="H431:H439" si="96">G431*$AD$1</f>
        <v>0</v>
      </c>
      <c r="K431" s="52">
        <v>90</v>
      </c>
      <c r="L431" s="52">
        <f t="shared" si="94"/>
        <v>2700</v>
      </c>
      <c r="T431" s="52">
        <f t="shared" si="95"/>
        <v>0</v>
      </c>
      <c r="V431" s="51" t="e">
        <f>$AY$1*#REF!</f>
        <v>#REF!</v>
      </c>
      <c r="AG431">
        <v>0</v>
      </c>
      <c r="AH431">
        <v>0</v>
      </c>
      <c r="AY431">
        <v>0</v>
      </c>
    </row>
    <row r="432" spans="1:51" x14ac:dyDescent="0.25">
      <c r="A432" s="4" t="s">
        <v>310</v>
      </c>
      <c r="H432" s="52">
        <f t="shared" si="96"/>
        <v>0</v>
      </c>
      <c r="K432" s="52">
        <v>130</v>
      </c>
      <c r="L432" s="52">
        <f t="shared" si="94"/>
        <v>3900</v>
      </c>
      <c r="T432" s="52">
        <f t="shared" si="95"/>
        <v>0</v>
      </c>
      <c r="V432" s="51" t="e">
        <f>$AY$1*#REF!</f>
        <v>#REF!</v>
      </c>
      <c r="AG432">
        <v>0</v>
      </c>
      <c r="AH432">
        <v>0</v>
      </c>
      <c r="AY432">
        <v>0</v>
      </c>
    </row>
    <row r="433" spans="1:51" x14ac:dyDescent="0.25">
      <c r="A433" s="4" t="s">
        <v>311</v>
      </c>
      <c r="F433" s="52">
        <v>160</v>
      </c>
      <c r="G433" s="52">
        <v>96</v>
      </c>
      <c r="H433" s="52">
        <f>AY433</f>
        <v>3610.9754149436912</v>
      </c>
      <c r="K433" s="52">
        <v>80</v>
      </c>
      <c r="L433" s="52">
        <f t="shared" si="94"/>
        <v>2400</v>
      </c>
      <c r="O433" s="54">
        <v>300</v>
      </c>
      <c r="P433" s="10">
        <v>16500</v>
      </c>
      <c r="Q433" s="10"/>
      <c r="R433" s="10"/>
      <c r="T433" s="52">
        <f t="shared" si="95"/>
        <v>0</v>
      </c>
      <c r="U433" s="51" t="s">
        <v>1383</v>
      </c>
      <c r="V433" s="51">
        <f>$AY$1*H434</f>
        <v>0</v>
      </c>
      <c r="AG433">
        <v>96</v>
      </c>
      <c r="AH433">
        <v>64</v>
      </c>
      <c r="AY433">
        <v>3610.9754149436912</v>
      </c>
    </row>
    <row r="434" spans="1:51" x14ac:dyDescent="0.25">
      <c r="A434" s="2" t="s">
        <v>312</v>
      </c>
      <c r="H434" s="52">
        <f t="shared" si="96"/>
        <v>0</v>
      </c>
      <c r="L434" s="52">
        <f t="shared" si="94"/>
        <v>0</v>
      </c>
      <c r="O434" s="54">
        <v>300</v>
      </c>
      <c r="P434" s="10">
        <v>16500</v>
      </c>
      <c r="Q434" s="10"/>
      <c r="R434" s="10"/>
      <c r="T434" s="52">
        <f t="shared" si="95"/>
        <v>0</v>
      </c>
      <c r="U434" s="51" t="s">
        <v>1384</v>
      </c>
      <c r="V434" s="51">
        <f t="shared" ref="V434:V439" si="97">$AY$1*H436</f>
        <v>0</v>
      </c>
      <c r="AG434">
        <v>0</v>
      </c>
      <c r="AH434">
        <v>0</v>
      </c>
      <c r="AY434">
        <v>0</v>
      </c>
    </row>
    <row r="435" spans="1:51" x14ac:dyDescent="0.25">
      <c r="A435" s="4" t="s">
        <v>399</v>
      </c>
      <c r="H435" s="52">
        <f t="shared" si="96"/>
        <v>0</v>
      </c>
      <c r="L435" s="52">
        <f t="shared" si="94"/>
        <v>0</v>
      </c>
      <c r="S435" s="11">
        <v>190</v>
      </c>
      <c r="T435" s="52">
        <f t="shared" si="95"/>
        <v>9215.9582835879173</v>
      </c>
      <c r="V435" s="51">
        <f t="shared" si="97"/>
        <v>0</v>
      </c>
      <c r="AG435">
        <v>0</v>
      </c>
      <c r="AH435">
        <v>0</v>
      </c>
      <c r="AY435">
        <v>0</v>
      </c>
    </row>
    <row r="436" spans="1:51" x14ac:dyDescent="0.25">
      <c r="A436" s="4" t="s">
        <v>400</v>
      </c>
      <c r="H436" s="52">
        <f t="shared" si="96"/>
        <v>0</v>
      </c>
      <c r="L436" s="52">
        <f t="shared" si="94"/>
        <v>0</v>
      </c>
      <c r="S436" s="11">
        <v>190</v>
      </c>
      <c r="T436" s="52">
        <f t="shared" si="95"/>
        <v>9215.9582835879173</v>
      </c>
      <c r="V436" s="51">
        <f t="shared" si="97"/>
        <v>0</v>
      </c>
      <c r="AG436">
        <v>0</v>
      </c>
      <c r="AH436">
        <v>0</v>
      </c>
      <c r="AY436">
        <v>0</v>
      </c>
    </row>
    <row r="437" spans="1:51" x14ac:dyDescent="0.25">
      <c r="A437" s="2" t="s">
        <v>313</v>
      </c>
      <c r="H437" s="52">
        <f t="shared" si="96"/>
        <v>0</v>
      </c>
      <c r="L437" s="52">
        <f t="shared" si="94"/>
        <v>0</v>
      </c>
      <c r="O437" s="54">
        <v>140</v>
      </c>
      <c r="P437" s="10">
        <v>7700</v>
      </c>
      <c r="Q437" s="10"/>
      <c r="R437" s="10"/>
      <c r="S437" s="11">
        <v>190</v>
      </c>
      <c r="T437" s="52">
        <f t="shared" si="95"/>
        <v>9215.9582835879173</v>
      </c>
      <c r="U437" s="51" t="s">
        <v>1383</v>
      </c>
      <c r="V437" s="51">
        <f t="shared" si="97"/>
        <v>0</v>
      </c>
      <c r="AG437">
        <v>0</v>
      </c>
      <c r="AH437">
        <v>0</v>
      </c>
      <c r="AY437">
        <v>0</v>
      </c>
    </row>
    <row r="438" spans="1:51" x14ac:dyDescent="0.25">
      <c r="A438" s="7" t="s">
        <v>401</v>
      </c>
      <c r="H438" s="52">
        <f t="shared" si="96"/>
        <v>0</v>
      </c>
      <c r="L438" s="52">
        <f t="shared" si="94"/>
        <v>0</v>
      </c>
      <c r="S438" s="28">
        <v>30</v>
      </c>
      <c r="T438" s="52">
        <f t="shared" si="95"/>
        <v>1455.1513079349343</v>
      </c>
      <c r="V438" s="51">
        <f t="shared" si="97"/>
        <v>873.57222580013934</v>
      </c>
      <c r="AG438">
        <v>0</v>
      </c>
      <c r="AH438">
        <v>0</v>
      </c>
      <c r="AY438">
        <v>0</v>
      </c>
    </row>
    <row r="439" spans="1:51" x14ac:dyDescent="0.25">
      <c r="A439" s="7" t="s">
        <v>402</v>
      </c>
      <c r="H439" s="52">
        <f t="shared" si="96"/>
        <v>0</v>
      </c>
      <c r="L439" s="52">
        <f t="shared" si="94"/>
        <v>0</v>
      </c>
      <c r="S439" s="28">
        <v>50</v>
      </c>
      <c r="T439" s="52">
        <f t="shared" si="95"/>
        <v>2425.2521798915568</v>
      </c>
      <c r="V439" s="51">
        <f t="shared" si="97"/>
        <v>0</v>
      </c>
      <c r="AG439">
        <v>0</v>
      </c>
      <c r="AH439">
        <v>0</v>
      </c>
      <c r="AY439">
        <v>0</v>
      </c>
    </row>
    <row r="440" spans="1:51" x14ac:dyDescent="0.25">
      <c r="A440" s="4" t="s">
        <v>314</v>
      </c>
      <c r="F440" s="112">
        <v>40</v>
      </c>
      <c r="G440" s="112">
        <v>24</v>
      </c>
      <c r="H440" s="112">
        <f>AY440</f>
        <v>902.74385373592281</v>
      </c>
      <c r="I440" s="112"/>
      <c r="J440" s="112"/>
      <c r="K440" s="112">
        <v>110</v>
      </c>
      <c r="L440" s="112">
        <f t="shared" si="94"/>
        <v>3300</v>
      </c>
      <c r="M440" s="112"/>
      <c r="N440" s="112"/>
      <c r="O440" s="54"/>
      <c r="P440" s="54"/>
      <c r="Q440" s="10"/>
      <c r="R440" s="10"/>
      <c r="T440" s="52">
        <f t="shared" si="95"/>
        <v>0</v>
      </c>
      <c r="U440" s="51" t="s">
        <v>1385</v>
      </c>
      <c r="V440" s="51" t="e">
        <f>$AY$1*#REF!</f>
        <v>#REF!</v>
      </c>
      <c r="AG440">
        <v>24</v>
      </c>
      <c r="AH440">
        <v>16</v>
      </c>
      <c r="AY440">
        <v>902.74385373592281</v>
      </c>
    </row>
    <row r="441" spans="1:51" x14ac:dyDescent="0.25">
      <c r="A441" s="4" t="s">
        <v>315</v>
      </c>
      <c r="F441" s="112"/>
      <c r="G441" s="112"/>
      <c r="H441" s="112"/>
      <c r="I441" s="112"/>
      <c r="J441" s="112"/>
      <c r="K441" s="112"/>
      <c r="L441" s="112"/>
      <c r="M441" s="112"/>
      <c r="N441" s="112"/>
      <c r="T441" s="52">
        <f t="shared" si="95"/>
        <v>0</v>
      </c>
      <c r="V441" s="51">
        <f>$AY$1*H442</f>
        <v>2183.9305645003487</v>
      </c>
      <c r="AG441">
        <v>0</v>
      </c>
      <c r="AH441">
        <v>0</v>
      </c>
      <c r="AY441">
        <v>0</v>
      </c>
    </row>
    <row r="442" spans="1:51" x14ac:dyDescent="0.25">
      <c r="A442" s="4" t="s">
        <v>34</v>
      </c>
      <c r="F442" s="52">
        <v>100</v>
      </c>
      <c r="G442" s="52">
        <v>60</v>
      </c>
      <c r="H442" s="52">
        <f>AY442</f>
        <v>2256.8596343398071</v>
      </c>
      <c r="K442" s="52">
        <v>90</v>
      </c>
      <c r="L442" s="52">
        <f t="shared" ref="L442:L448" si="98">K442*AF$1</f>
        <v>2700</v>
      </c>
      <c r="O442" s="54">
        <v>160</v>
      </c>
      <c r="P442" s="10">
        <v>8800</v>
      </c>
      <c r="Q442" s="10"/>
      <c r="R442" s="10"/>
      <c r="S442" s="11">
        <v>120</v>
      </c>
      <c r="T442" s="52">
        <f t="shared" si="95"/>
        <v>5820.6052317397371</v>
      </c>
      <c r="U442" s="51" t="s">
        <v>1384</v>
      </c>
      <c r="V442" s="51" t="e">
        <f>$AY$1*#REF!</f>
        <v>#REF!</v>
      </c>
      <c r="AG442">
        <v>60</v>
      </c>
      <c r="AH442">
        <v>40</v>
      </c>
      <c r="AY442">
        <v>2256.8596343398071</v>
      </c>
    </row>
    <row r="443" spans="1:51" x14ac:dyDescent="0.25">
      <c r="A443" s="5" t="s">
        <v>316</v>
      </c>
      <c r="H443" s="52">
        <f t="shared" ref="H443:H462" si="99">G443*$AD$1</f>
        <v>0</v>
      </c>
      <c r="L443" s="52">
        <f t="shared" si="98"/>
        <v>0</v>
      </c>
      <c r="O443" s="54">
        <v>300</v>
      </c>
      <c r="P443" s="10">
        <v>16500</v>
      </c>
      <c r="Q443" s="10"/>
      <c r="R443" s="10"/>
      <c r="S443" s="11">
        <v>200</v>
      </c>
      <c r="T443" s="52">
        <f t="shared" si="95"/>
        <v>9701.0087195662272</v>
      </c>
      <c r="U443" s="51" t="s">
        <v>1384</v>
      </c>
      <c r="V443" s="51">
        <f>$AY$1*H444</f>
        <v>0</v>
      </c>
      <c r="AG443">
        <v>0</v>
      </c>
      <c r="AH443">
        <v>0</v>
      </c>
      <c r="AY443">
        <v>0</v>
      </c>
    </row>
    <row r="444" spans="1:51" x14ac:dyDescent="0.25">
      <c r="A444" s="2" t="s">
        <v>317</v>
      </c>
      <c r="H444" s="52">
        <f t="shared" si="99"/>
        <v>0</v>
      </c>
      <c r="L444" s="52">
        <f t="shared" si="98"/>
        <v>0</v>
      </c>
      <c r="O444" s="54">
        <v>280</v>
      </c>
      <c r="P444" s="10">
        <v>15400</v>
      </c>
      <c r="Q444" s="10"/>
      <c r="R444" s="10"/>
      <c r="T444" s="52">
        <f t="shared" si="95"/>
        <v>0</v>
      </c>
      <c r="U444" s="51" t="s">
        <v>1384</v>
      </c>
      <c r="V444" s="51">
        <f>$AY$1*H445</f>
        <v>0</v>
      </c>
      <c r="AG444">
        <v>0</v>
      </c>
      <c r="AH444">
        <v>0</v>
      </c>
      <c r="AY444">
        <v>0</v>
      </c>
    </row>
    <row r="445" spans="1:51" x14ac:dyDescent="0.25">
      <c r="A445" s="7" t="s">
        <v>403</v>
      </c>
      <c r="H445" s="52">
        <f t="shared" si="99"/>
        <v>0</v>
      </c>
      <c r="L445" s="52">
        <f t="shared" si="98"/>
        <v>0</v>
      </c>
      <c r="S445" s="28">
        <v>575</v>
      </c>
      <c r="T445" s="52">
        <f t="shared" si="95"/>
        <v>27890.400068752904</v>
      </c>
      <c r="V445" s="51">
        <f>$AY$1*H447</f>
        <v>0</v>
      </c>
      <c r="AG445">
        <v>0</v>
      </c>
      <c r="AH445">
        <v>0</v>
      </c>
      <c r="AY445">
        <v>0</v>
      </c>
    </row>
    <row r="446" spans="1:51" x14ac:dyDescent="0.25">
      <c r="A446" s="7" t="s">
        <v>404</v>
      </c>
      <c r="H446" s="52">
        <f t="shared" si="99"/>
        <v>0</v>
      </c>
      <c r="L446" s="52">
        <f t="shared" si="98"/>
        <v>0</v>
      </c>
      <c r="S446" s="28">
        <v>30</v>
      </c>
      <c r="T446" s="52">
        <f t="shared" si="95"/>
        <v>1455.1513079349343</v>
      </c>
      <c r="V446" s="51">
        <f>$AY$1*H448</f>
        <v>2183.9305645003487</v>
      </c>
      <c r="AG446">
        <v>0</v>
      </c>
      <c r="AH446">
        <v>0</v>
      </c>
      <c r="AY446">
        <v>0</v>
      </c>
    </row>
    <row r="447" spans="1:51" x14ac:dyDescent="0.25">
      <c r="A447" s="7" t="s">
        <v>405</v>
      </c>
      <c r="H447" s="52">
        <f t="shared" si="99"/>
        <v>0</v>
      </c>
      <c r="L447" s="52">
        <f t="shared" si="98"/>
        <v>0</v>
      </c>
      <c r="S447" s="28">
        <v>30</v>
      </c>
      <c r="T447" s="52">
        <f t="shared" si="95"/>
        <v>1455.1513079349343</v>
      </c>
      <c r="V447" s="51">
        <f>$AY$1*H449</f>
        <v>0</v>
      </c>
      <c r="AG447">
        <v>0</v>
      </c>
      <c r="AH447">
        <v>0</v>
      </c>
      <c r="AY447">
        <v>0</v>
      </c>
    </row>
    <row r="448" spans="1:51" x14ac:dyDescent="0.25">
      <c r="A448" s="3" t="s">
        <v>406</v>
      </c>
      <c r="F448" s="53">
        <v>100</v>
      </c>
      <c r="G448" s="53">
        <v>60</v>
      </c>
      <c r="H448" s="52">
        <f>AY448</f>
        <v>2256.8596343398071</v>
      </c>
      <c r="L448" s="52">
        <f t="shared" si="98"/>
        <v>0</v>
      </c>
      <c r="O448" s="54">
        <v>400</v>
      </c>
      <c r="P448" s="10">
        <v>22000</v>
      </c>
      <c r="Q448" s="10"/>
      <c r="R448" s="10"/>
      <c r="T448" s="52">
        <f t="shared" si="95"/>
        <v>0</v>
      </c>
      <c r="U448" s="51" t="s">
        <v>1384</v>
      </c>
      <c r="V448" s="51">
        <f>$AY$1*H450</f>
        <v>0</v>
      </c>
      <c r="AG448">
        <v>60</v>
      </c>
      <c r="AH448">
        <v>40</v>
      </c>
      <c r="AY448">
        <v>2256.8596343398071</v>
      </c>
    </row>
    <row r="449" spans="1:51" x14ac:dyDescent="0.25">
      <c r="A449" s="3" t="s">
        <v>1421</v>
      </c>
      <c r="F449" s="53"/>
      <c r="G449" s="53"/>
      <c r="O449" s="54">
        <v>250</v>
      </c>
      <c r="P449" s="10">
        <v>13750</v>
      </c>
      <c r="Q449" s="10"/>
      <c r="R449" s="10"/>
      <c r="T449" s="52">
        <f t="shared" si="95"/>
        <v>0</v>
      </c>
      <c r="U449" s="51" t="s">
        <v>1381</v>
      </c>
      <c r="V449" s="51">
        <f>$AY$1*H451</f>
        <v>0</v>
      </c>
      <c r="AY449">
        <v>0</v>
      </c>
    </row>
    <row r="450" spans="1:51" x14ac:dyDescent="0.25">
      <c r="A450" s="3" t="s">
        <v>1422</v>
      </c>
      <c r="F450" s="53"/>
      <c r="G450" s="53"/>
      <c r="O450" s="54">
        <v>250</v>
      </c>
      <c r="P450" s="10">
        <v>13750</v>
      </c>
      <c r="Q450" s="10"/>
      <c r="R450" s="10"/>
      <c r="T450" s="52">
        <f t="shared" si="95"/>
        <v>0</v>
      </c>
      <c r="U450" s="51" t="s">
        <v>1381</v>
      </c>
      <c r="V450" s="51" t="e">
        <f>$AY$1*#REF!</f>
        <v>#REF!</v>
      </c>
      <c r="AY450">
        <v>0</v>
      </c>
    </row>
    <row r="451" spans="1:51" x14ac:dyDescent="0.25">
      <c r="A451" s="2" t="s">
        <v>1423</v>
      </c>
      <c r="F451" s="53"/>
      <c r="G451" s="53"/>
      <c r="O451" s="54">
        <v>400</v>
      </c>
      <c r="P451" s="10">
        <v>22000</v>
      </c>
      <c r="Q451" s="10"/>
      <c r="R451" s="10"/>
      <c r="T451" s="52">
        <f t="shared" si="95"/>
        <v>0</v>
      </c>
      <c r="U451" s="51" t="s">
        <v>1381</v>
      </c>
      <c r="V451" s="51" t="e">
        <f>$AY$1*#REF!</f>
        <v>#REF!</v>
      </c>
      <c r="AY451">
        <v>0</v>
      </c>
    </row>
    <row r="452" spans="1:51" x14ac:dyDescent="0.25">
      <c r="A452" s="3" t="s">
        <v>407</v>
      </c>
      <c r="H452" s="52">
        <f t="shared" si="99"/>
        <v>0</v>
      </c>
      <c r="K452" s="53">
        <v>20</v>
      </c>
      <c r="L452" s="52">
        <f>K452*AF$1</f>
        <v>600</v>
      </c>
      <c r="S452" s="28">
        <v>100</v>
      </c>
      <c r="T452" s="52">
        <f t="shared" si="95"/>
        <v>4850.5043597831136</v>
      </c>
      <c r="V452" s="51">
        <f>$AY$1*H454</f>
        <v>2183.9305645003487</v>
      </c>
      <c r="AG452">
        <v>0</v>
      </c>
      <c r="AH452">
        <v>0</v>
      </c>
      <c r="AY452">
        <v>0</v>
      </c>
    </row>
    <row r="453" spans="1:51" x14ac:dyDescent="0.25">
      <c r="A453" s="3" t="s">
        <v>408</v>
      </c>
      <c r="F453" s="53">
        <v>100</v>
      </c>
      <c r="G453" s="53">
        <v>60</v>
      </c>
      <c r="H453" s="52">
        <f>AY453</f>
        <v>2256.8596343398071</v>
      </c>
      <c r="K453" s="53">
        <v>10</v>
      </c>
      <c r="L453" s="52">
        <f>K453*AF$1</f>
        <v>300</v>
      </c>
      <c r="T453" s="52">
        <f t="shared" si="95"/>
        <v>0</v>
      </c>
      <c r="V453" s="51">
        <f>$AY$1*H455</f>
        <v>0</v>
      </c>
      <c r="AG453">
        <v>60</v>
      </c>
      <c r="AH453">
        <v>40</v>
      </c>
      <c r="AY453">
        <v>2256.8596343398071</v>
      </c>
    </row>
    <row r="454" spans="1:51" x14ac:dyDescent="0.25">
      <c r="A454" s="3" t="s">
        <v>409</v>
      </c>
      <c r="F454" s="53">
        <v>100</v>
      </c>
      <c r="G454" s="53">
        <v>60</v>
      </c>
      <c r="H454" s="52">
        <f>AY454</f>
        <v>2256.8596343398071</v>
      </c>
      <c r="K454" s="53">
        <v>15</v>
      </c>
      <c r="L454" s="52">
        <f>K454*AF$1</f>
        <v>450</v>
      </c>
      <c r="T454" s="52">
        <f t="shared" si="95"/>
        <v>0</v>
      </c>
      <c r="V454" s="51">
        <f>$AY$1*H456</f>
        <v>0</v>
      </c>
      <c r="AG454">
        <v>60</v>
      </c>
      <c r="AH454">
        <v>40</v>
      </c>
      <c r="AY454">
        <v>2256.8596343398071</v>
      </c>
    </row>
    <row r="455" spans="1:51" x14ac:dyDescent="0.25">
      <c r="A455" s="2" t="s">
        <v>318</v>
      </c>
      <c r="H455" s="52">
        <f t="shared" si="99"/>
        <v>0</v>
      </c>
      <c r="K455" s="53">
        <v>15</v>
      </c>
      <c r="L455" s="52">
        <f>K455*AF$1</f>
        <v>450</v>
      </c>
      <c r="O455" s="54"/>
      <c r="P455" s="54"/>
      <c r="Q455" s="10"/>
      <c r="R455" s="10"/>
      <c r="T455" s="52">
        <f t="shared" si="95"/>
        <v>0</v>
      </c>
      <c r="U455" s="51" t="s">
        <v>1385</v>
      </c>
      <c r="V455" s="51" t="e">
        <f>$AY$1*#REF!</f>
        <v>#REF!</v>
      </c>
      <c r="AG455">
        <v>0</v>
      </c>
      <c r="AH455">
        <v>0</v>
      </c>
      <c r="AY455">
        <v>0</v>
      </c>
    </row>
    <row r="456" spans="1:51" x14ac:dyDescent="0.25">
      <c r="A456" s="7" t="s">
        <v>410</v>
      </c>
      <c r="H456" s="52">
        <f t="shared" si="99"/>
        <v>0</v>
      </c>
      <c r="L456" s="52">
        <f>K456*AF$1</f>
        <v>0</v>
      </c>
      <c r="S456" s="28">
        <v>100</v>
      </c>
      <c r="T456" s="52">
        <f t="shared" si="95"/>
        <v>4850.5043597831136</v>
      </c>
      <c r="V456" s="51" t="e">
        <f>$AY$1*#REF!</f>
        <v>#REF!</v>
      </c>
      <c r="AG456">
        <v>0</v>
      </c>
      <c r="AH456">
        <v>0</v>
      </c>
      <c r="AY456">
        <v>0</v>
      </c>
    </row>
    <row r="457" spans="1:51" x14ac:dyDescent="0.25">
      <c r="A457" s="3" t="s">
        <v>1424</v>
      </c>
      <c r="F457" s="53"/>
      <c r="I457" s="53"/>
      <c r="O457" s="52">
        <v>150</v>
      </c>
      <c r="P457" s="52">
        <v>8250</v>
      </c>
      <c r="T457" s="52">
        <f t="shared" si="95"/>
        <v>0</v>
      </c>
      <c r="U457" s="51" t="s">
        <v>1381</v>
      </c>
      <c r="V457" s="51" t="e">
        <f>$AY$1*#REF!</f>
        <v>#REF!</v>
      </c>
      <c r="AY457">
        <v>0</v>
      </c>
    </row>
    <row r="458" spans="1:51" x14ac:dyDescent="0.25">
      <c r="A458" s="4" t="s">
        <v>319</v>
      </c>
      <c r="F458" s="52">
        <v>70</v>
      </c>
      <c r="G458" s="52">
        <v>42</v>
      </c>
      <c r="H458" s="52">
        <f>AY458</f>
        <v>1579.8017440378651</v>
      </c>
      <c r="L458" s="52">
        <f>K458*AF$1</f>
        <v>0</v>
      </c>
      <c r="O458" s="54">
        <v>240</v>
      </c>
      <c r="P458" s="10">
        <v>13200</v>
      </c>
      <c r="Q458" s="10"/>
      <c r="R458" s="10"/>
      <c r="T458" s="52">
        <f t="shared" si="95"/>
        <v>0</v>
      </c>
      <c r="U458" s="51" t="s">
        <v>1384</v>
      </c>
      <c r="V458" s="51">
        <f>$AY$1*H459</f>
        <v>0</v>
      </c>
      <c r="AG458">
        <v>42</v>
      </c>
      <c r="AH458">
        <v>28</v>
      </c>
      <c r="AY458">
        <v>1579.8017440378651</v>
      </c>
    </row>
    <row r="459" spans="1:51" x14ac:dyDescent="0.25">
      <c r="A459" s="5" t="s">
        <v>320</v>
      </c>
      <c r="H459" s="52">
        <f t="shared" si="99"/>
        <v>0</v>
      </c>
      <c r="L459" s="52">
        <f>K459*AF$1</f>
        <v>0</v>
      </c>
      <c r="O459" s="54">
        <v>240</v>
      </c>
      <c r="P459" s="10">
        <v>13227</v>
      </c>
      <c r="Q459" s="10"/>
      <c r="R459" s="10"/>
      <c r="T459" s="52">
        <f t="shared" si="95"/>
        <v>0</v>
      </c>
      <c r="U459" s="51" t="s">
        <v>1384</v>
      </c>
      <c r="V459" s="51" t="e">
        <f>$AY$1*#REF!</f>
        <v>#REF!</v>
      </c>
      <c r="AG459">
        <v>0</v>
      </c>
      <c r="AH459">
        <v>0</v>
      </c>
      <c r="AY459">
        <v>0</v>
      </c>
    </row>
    <row r="460" spans="1:51" x14ac:dyDescent="0.25">
      <c r="A460" s="4" t="s">
        <v>37</v>
      </c>
      <c r="F460" s="52">
        <v>150</v>
      </c>
      <c r="G460" s="52">
        <v>90</v>
      </c>
      <c r="H460" s="52">
        <f>AY460</f>
        <v>3385.2894515097109</v>
      </c>
      <c r="K460" s="52">
        <v>80</v>
      </c>
      <c r="L460" s="52">
        <f>K460*AF$1</f>
        <v>2400</v>
      </c>
      <c r="T460" s="52">
        <f t="shared" si="95"/>
        <v>0</v>
      </c>
      <c r="V460" s="51" t="e">
        <f>$AY$1*#REF!</f>
        <v>#REF!</v>
      </c>
      <c r="AG460">
        <v>90</v>
      </c>
      <c r="AH460">
        <v>60</v>
      </c>
      <c r="AY460">
        <v>3385.2894515097109</v>
      </c>
    </row>
    <row r="461" spans="1:51" x14ac:dyDescent="0.25">
      <c r="A461" s="2" t="s">
        <v>321</v>
      </c>
      <c r="H461" s="52">
        <f t="shared" si="99"/>
        <v>0</v>
      </c>
      <c r="L461" s="52">
        <f>K461*AF$1</f>
        <v>0</v>
      </c>
      <c r="O461" s="54">
        <v>140</v>
      </c>
      <c r="P461" s="10">
        <v>7700</v>
      </c>
      <c r="Q461" s="10"/>
      <c r="R461" s="10"/>
      <c r="T461" s="52">
        <f t="shared" si="95"/>
        <v>0</v>
      </c>
      <c r="U461" s="51" t="s">
        <v>1383</v>
      </c>
      <c r="V461" s="51">
        <f>$AY$1*H463</f>
        <v>0</v>
      </c>
      <c r="AG461">
        <v>0</v>
      </c>
      <c r="AH461">
        <v>0</v>
      </c>
      <c r="AY461">
        <v>0</v>
      </c>
    </row>
    <row r="462" spans="1:51" x14ac:dyDescent="0.25">
      <c r="A462" s="2" t="s">
        <v>322</v>
      </c>
      <c r="H462" s="52">
        <f t="shared" si="99"/>
        <v>0</v>
      </c>
      <c r="L462" s="52">
        <f>K462*AF$1</f>
        <v>0</v>
      </c>
      <c r="O462" s="54">
        <v>140</v>
      </c>
      <c r="P462" s="10">
        <v>7700</v>
      </c>
      <c r="Q462" s="10"/>
      <c r="R462" s="10"/>
      <c r="T462" s="52">
        <f t="shared" si="95"/>
        <v>0</v>
      </c>
      <c r="U462" s="51" t="s">
        <v>1383</v>
      </c>
      <c r="V462" s="51">
        <f>$AY$1*H464</f>
        <v>0</v>
      </c>
      <c r="AG462">
        <v>0</v>
      </c>
      <c r="AH462">
        <v>0</v>
      </c>
      <c r="AY462">
        <v>0</v>
      </c>
    </row>
    <row r="463" spans="1:51" x14ac:dyDescent="0.25">
      <c r="A463" s="2" t="s">
        <v>435</v>
      </c>
      <c r="C463" s="52">
        <v>121313</v>
      </c>
      <c r="F463" s="112" t="s">
        <v>1332</v>
      </c>
      <c r="G463" s="112"/>
      <c r="H463" s="112"/>
      <c r="I463" s="112"/>
      <c r="J463" s="112"/>
      <c r="K463" s="112" t="s">
        <v>1332</v>
      </c>
      <c r="L463" s="112"/>
      <c r="M463" s="112"/>
      <c r="N463" s="112"/>
      <c r="O463" s="112" t="s">
        <v>1347</v>
      </c>
      <c r="P463" s="112"/>
      <c r="Q463" s="112"/>
      <c r="R463" s="112"/>
      <c r="S463" s="112"/>
      <c r="T463" s="112"/>
      <c r="V463" s="51">
        <f>$AY$1*H465</f>
        <v>0</v>
      </c>
      <c r="AG463" t="e">
        <v>#VALUE!</v>
      </c>
      <c r="AH463" t="e">
        <v>#VALUE!</v>
      </c>
      <c r="AY463">
        <v>0</v>
      </c>
    </row>
    <row r="464" spans="1:51" x14ac:dyDescent="0.25">
      <c r="A464" s="2" t="s">
        <v>323</v>
      </c>
      <c r="H464" s="52">
        <f t="shared" ref="H464:H471" si="100">G464*$AD$1</f>
        <v>0</v>
      </c>
      <c r="L464" s="52">
        <f t="shared" ref="L464:L474" si="101">K464*AF$1</f>
        <v>0</v>
      </c>
      <c r="O464" s="54">
        <v>300</v>
      </c>
      <c r="P464" s="10">
        <v>16500</v>
      </c>
      <c r="Q464" s="10"/>
      <c r="R464" s="10"/>
      <c r="T464" s="52">
        <f t="shared" ref="T464:T474" si="102">S464*$V$3</f>
        <v>0</v>
      </c>
      <c r="U464" s="51" t="s">
        <v>1384</v>
      </c>
      <c r="V464" s="51">
        <f>$AY$1*H466</f>
        <v>0</v>
      </c>
      <c r="AG464">
        <v>0</v>
      </c>
      <c r="AH464">
        <v>0</v>
      </c>
      <c r="AY464">
        <v>0</v>
      </c>
    </row>
    <row r="465" spans="1:51" x14ac:dyDescent="0.25">
      <c r="A465" s="2" t="s">
        <v>324</v>
      </c>
      <c r="H465" s="52">
        <f t="shared" si="100"/>
        <v>0</v>
      </c>
      <c r="L465" s="52">
        <f t="shared" si="101"/>
        <v>0</v>
      </c>
      <c r="O465" s="54">
        <v>300</v>
      </c>
      <c r="P465" s="10">
        <v>16500</v>
      </c>
      <c r="Q465" s="10"/>
      <c r="R465" s="10"/>
      <c r="T465" s="52">
        <f t="shared" si="102"/>
        <v>0</v>
      </c>
      <c r="U465" s="51" t="s">
        <v>1384</v>
      </c>
      <c r="V465" s="51" t="e">
        <f>$AY$1*#REF!</f>
        <v>#REF!</v>
      </c>
      <c r="AG465">
        <v>0</v>
      </c>
      <c r="AH465">
        <v>0</v>
      </c>
      <c r="AY465">
        <v>0</v>
      </c>
    </row>
    <row r="466" spans="1:51" x14ac:dyDescent="0.25">
      <c r="A466" s="4" t="s">
        <v>411</v>
      </c>
      <c r="H466" s="52">
        <f t="shared" si="100"/>
        <v>0</v>
      </c>
      <c r="L466" s="52">
        <f t="shared" si="101"/>
        <v>0</v>
      </c>
      <c r="S466" s="11">
        <v>110</v>
      </c>
      <c r="T466" s="52">
        <f t="shared" si="102"/>
        <v>5335.5547957614253</v>
      </c>
      <c r="V466" s="51" t="e">
        <f>$AY$1*#REF!</f>
        <v>#REF!</v>
      </c>
      <c r="AG466">
        <v>0</v>
      </c>
      <c r="AH466">
        <v>0</v>
      </c>
      <c r="AY466">
        <v>0</v>
      </c>
    </row>
    <row r="467" spans="1:51" x14ac:dyDescent="0.25">
      <c r="A467" s="4" t="s">
        <v>38</v>
      </c>
      <c r="F467" s="52">
        <v>150</v>
      </c>
      <c r="G467" s="52">
        <v>90</v>
      </c>
      <c r="H467" s="52">
        <f>AY467</f>
        <v>3385.2894515097109</v>
      </c>
      <c r="L467" s="52">
        <f t="shared" si="101"/>
        <v>0</v>
      </c>
      <c r="O467" s="54">
        <v>280</v>
      </c>
      <c r="P467" s="10">
        <v>15400</v>
      </c>
      <c r="Q467" s="10"/>
      <c r="R467" s="10"/>
      <c r="T467" s="52">
        <f t="shared" si="102"/>
        <v>0</v>
      </c>
      <c r="U467" s="51" t="s">
        <v>1384</v>
      </c>
      <c r="V467" s="51">
        <f>$AY$1*H469</f>
        <v>0</v>
      </c>
      <c r="AG467">
        <v>90</v>
      </c>
      <c r="AH467">
        <v>60</v>
      </c>
      <c r="AY467">
        <v>3385.2894515097109</v>
      </c>
    </row>
    <row r="468" spans="1:51" x14ac:dyDescent="0.25">
      <c r="A468" s="4" t="s">
        <v>39</v>
      </c>
      <c r="F468" s="52">
        <v>140</v>
      </c>
      <c r="H468" s="52">
        <f t="shared" si="100"/>
        <v>0</v>
      </c>
      <c r="I468" s="52">
        <v>140</v>
      </c>
      <c r="J468" s="52">
        <f>I468*$AD$1</f>
        <v>5441.8561412984536</v>
      </c>
      <c r="L468" s="52">
        <f t="shared" si="101"/>
        <v>0</v>
      </c>
      <c r="T468" s="52">
        <f t="shared" si="102"/>
        <v>0</v>
      </c>
      <c r="V468" s="51" t="e">
        <f>$AY$1*#REF!</f>
        <v>#REF!</v>
      </c>
      <c r="AG468">
        <v>0</v>
      </c>
      <c r="AH468">
        <v>0</v>
      </c>
      <c r="AY468">
        <v>0</v>
      </c>
    </row>
    <row r="469" spans="1:51" x14ac:dyDescent="0.25">
      <c r="A469" s="5" t="s">
        <v>328</v>
      </c>
      <c r="H469" s="52">
        <f t="shared" si="100"/>
        <v>0</v>
      </c>
      <c r="L469" s="52">
        <f t="shared" si="101"/>
        <v>0</v>
      </c>
      <c r="O469" s="54">
        <v>240</v>
      </c>
      <c r="P469" s="10">
        <v>13200</v>
      </c>
      <c r="Q469" s="10"/>
      <c r="R469" s="10"/>
      <c r="T469" s="52">
        <f t="shared" si="102"/>
        <v>0</v>
      </c>
      <c r="U469" s="51" t="s">
        <v>1384</v>
      </c>
      <c r="V469" s="51">
        <f>$AY$1*H470</f>
        <v>982.76875402515691</v>
      </c>
      <c r="AG469">
        <v>0</v>
      </c>
      <c r="AH469">
        <v>0</v>
      </c>
      <c r="AY469">
        <v>0</v>
      </c>
    </row>
    <row r="470" spans="1:51" x14ac:dyDescent="0.25">
      <c r="A470" s="4" t="s">
        <v>40</v>
      </c>
      <c r="F470" s="52">
        <v>45</v>
      </c>
      <c r="G470" s="52">
        <v>27</v>
      </c>
      <c r="H470" s="52">
        <f>AY470</f>
        <v>1015.5868354529133</v>
      </c>
      <c r="L470" s="52">
        <f t="shared" si="101"/>
        <v>0</v>
      </c>
      <c r="O470" s="54">
        <v>280</v>
      </c>
      <c r="P470" s="10">
        <v>15400</v>
      </c>
      <c r="Q470" s="10"/>
      <c r="R470" s="10"/>
      <c r="T470" s="52">
        <f t="shared" si="102"/>
        <v>0</v>
      </c>
      <c r="U470" s="51" t="s">
        <v>1384</v>
      </c>
      <c r="V470" s="51" t="e">
        <f>$AY$1*#REF!</f>
        <v>#REF!</v>
      </c>
      <c r="AG470">
        <v>27</v>
      </c>
      <c r="AH470">
        <v>18</v>
      </c>
      <c r="AY470">
        <v>1015.5868354529133</v>
      </c>
    </row>
    <row r="471" spans="1:51" x14ac:dyDescent="0.25">
      <c r="A471" s="4" t="s">
        <v>325</v>
      </c>
      <c r="H471" s="52">
        <f t="shared" si="100"/>
        <v>0</v>
      </c>
      <c r="L471" s="52">
        <f t="shared" si="101"/>
        <v>0</v>
      </c>
      <c r="O471" s="54">
        <v>300</v>
      </c>
      <c r="P471" s="10">
        <v>16500</v>
      </c>
      <c r="Q471" s="10"/>
      <c r="R471" s="10"/>
      <c r="T471" s="52">
        <f t="shared" si="102"/>
        <v>0</v>
      </c>
      <c r="U471" s="51" t="s">
        <v>1384</v>
      </c>
      <c r="V471" s="51" t="e">
        <f>$AY$1*#REF!</f>
        <v>#REF!</v>
      </c>
      <c r="AG471">
        <v>0</v>
      </c>
      <c r="AH471">
        <v>0</v>
      </c>
      <c r="AY471">
        <v>0</v>
      </c>
    </row>
    <row r="472" spans="1:51" x14ac:dyDescent="0.25">
      <c r="A472" s="5" t="s">
        <v>326</v>
      </c>
      <c r="F472" s="112">
        <v>180</v>
      </c>
      <c r="G472" s="112">
        <v>108</v>
      </c>
      <c r="H472" s="112">
        <f>AY472</f>
        <v>4062.3473418116532</v>
      </c>
      <c r="I472" s="112"/>
      <c r="J472" s="112"/>
      <c r="L472" s="52">
        <f t="shared" si="101"/>
        <v>0</v>
      </c>
      <c r="O472" s="54"/>
      <c r="P472" s="54"/>
      <c r="Q472" s="10"/>
      <c r="R472" s="10"/>
      <c r="T472" s="52">
        <f t="shared" si="102"/>
        <v>0</v>
      </c>
      <c r="V472" s="51" t="e">
        <f>$AY$1*#REF!</f>
        <v>#REF!</v>
      </c>
      <c r="AG472">
        <v>108</v>
      </c>
      <c r="AH472">
        <v>72</v>
      </c>
      <c r="AY472">
        <v>4062.3473418116532</v>
      </c>
    </row>
    <row r="473" spans="1:51" x14ac:dyDescent="0.25">
      <c r="A473" s="4" t="s">
        <v>327</v>
      </c>
      <c r="F473" s="112"/>
      <c r="G473" s="112"/>
      <c r="H473" s="112"/>
      <c r="I473" s="112"/>
      <c r="J473" s="112"/>
      <c r="L473" s="52">
        <f t="shared" si="101"/>
        <v>0</v>
      </c>
      <c r="T473" s="52">
        <f t="shared" si="102"/>
        <v>0</v>
      </c>
      <c r="V473" s="51">
        <f>$AY$1*H474</f>
        <v>2183.9305645003487</v>
      </c>
      <c r="AG473">
        <v>0</v>
      </c>
      <c r="AH473">
        <v>0</v>
      </c>
      <c r="AY473">
        <v>0</v>
      </c>
    </row>
    <row r="474" spans="1:51" x14ac:dyDescent="0.25">
      <c r="A474" s="3" t="s">
        <v>412</v>
      </c>
      <c r="F474" s="53">
        <v>100</v>
      </c>
      <c r="G474" s="53">
        <v>60</v>
      </c>
      <c r="H474" s="52">
        <f>AY474</f>
        <v>2256.8596343398071</v>
      </c>
      <c r="K474" s="53">
        <v>15</v>
      </c>
      <c r="L474" s="52">
        <f t="shared" si="101"/>
        <v>450</v>
      </c>
      <c r="T474" s="52">
        <f t="shared" si="102"/>
        <v>0</v>
      </c>
      <c r="V474" s="51" t="e">
        <f>$AY$1*#REF!</f>
        <v>#REF!</v>
      </c>
      <c r="AD474">
        <f>1819700/15</f>
        <v>121313.33333333333</v>
      </c>
      <c r="AG474">
        <v>60</v>
      </c>
      <c r="AH474">
        <v>40</v>
      </c>
      <c r="AY474">
        <v>2256.8596343398071</v>
      </c>
    </row>
    <row r="475" spans="1:51" x14ac:dyDescent="0.25">
      <c r="A475" s="19" t="s">
        <v>4</v>
      </c>
      <c r="B475" s="20">
        <f t="shared" ref="B475:T475" si="103">SUM(B5:B474)</f>
        <v>2</v>
      </c>
      <c r="C475" s="20">
        <f t="shared" si="103"/>
        <v>1819700</v>
      </c>
      <c r="D475" s="20">
        <f t="shared" si="103"/>
        <v>29150</v>
      </c>
      <c r="E475" s="20">
        <f t="shared" si="103"/>
        <v>562450</v>
      </c>
      <c r="F475" s="20">
        <f t="shared" si="103"/>
        <v>21600</v>
      </c>
      <c r="G475" s="20">
        <f t="shared" si="103"/>
        <v>12022</v>
      </c>
      <c r="H475" s="20">
        <f t="shared" si="103"/>
        <v>452199.44206721964</v>
      </c>
      <c r="I475" s="20">
        <f t="shared" si="103"/>
        <v>1970</v>
      </c>
      <c r="J475" s="20">
        <f t="shared" si="103"/>
        <v>76574.6899882711</v>
      </c>
      <c r="K475" s="20">
        <f t="shared" si="103"/>
        <v>5995</v>
      </c>
      <c r="L475" s="20">
        <f t="shared" si="103"/>
        <v>179850</v>
      </c>
      <c r="M475" s="20">
        <f t="shared" si="103"/>
        <v>100</v>
      </c>
      <c r="N475" s="20">
        <f t="shared" si="103"/>
        <v>3000</v>
      </c>
      <c r="O475" s="20">
        <f t="shared" si="103"/>
        <v>56602</v>
      </c>
      <c r="P475" s="20">
        <f t="shared" si="103"/>
        <v>3113287</v>
      </c>
      <c r="Q475" s="20">
        <f t="shared" si="103"/>
        <v>710</v>
      </c>
      <c r="R475" s="20">
        <f t="shared" si="103"/>
        <v>39760</v>
      </c>
      <c r="S475" s="20">
        <f t="shared" si="103"/>
        <v>25867</v>
      </c>
      <c r="T475" s="20">
        <f t="shared" si="103"/>
        <v>1254679.9627450989</v>
      </c>
      <c r="U475" s="34">
        <v>-15414.062745102216</v>
      </c>
      <c r="V475" s="51">
        <f>$AY$1*H478</f>
        <v>0</v>
      </c>
      <c r="W475" s="34"/>
      <c r="X475" s="34"/>
      <c r="Y475" s="34"/>
      <c r="Z475" s="34"/>
      <c r="AA475" s="34"/>
      <c r="AB475" s="34"/>
      <c r="AC475" s="34"/>
      <c r="AD475" s="8">
        <f>SUM(AD5:AD474)</f>
        <v>121313.33333333333</v>
      </c>
      <c r="AG475">
        <v>11778</v>
      </c>
      <c r="AH475">
        <v>7852</v>
      </c>
      <c r="AY475">
        <v>452199.44206721982</v>
      </c>
    </row>
    <row r="476" spans="1:51" hidden="1" x14ac:dyDescent="0.25">
      <c r="A476" s="19" t="s">
        <v>1425</v>
      </c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34"/>
      <c r="V476" s="51">
        <f>$AY$1*H479</f>
        <v>7643.756975751221</v>
      </c>
      <c r="W476" s="34"/>
      <c r="X476" s="34"/>
      <c r="Y476" s="34"/>
      <c r="Z476" s="34"/>
      <c r="AA476" s="34"/>
      <c r="AB476" s="34"/>
      <c r="AC476" s="34"/>
      <c r="AD476" s="8"/>
      <c r="AY476">
        <v>0</v>
      </c>
    </row>
    <row r="477" spans="1:51" x14ac:dyDescent="0.25">
      <c r="A477" s="19" t="s">
        <v>1448</v>
      </c>
      <c r="B477" s="20"/>
      <c r="C477" s="20"/>
      <c r="D477" s="20"/>
      <c r="E477" s="20"/>
      <c r="F477" s="20"/>
      <c r="G477" s="110">
        <f>H475/G475</f>
        <v>37.614327238996808</v>
      </c>
      <c r="H477" s="111"/>
      <c r="I477" s="20"/>
      <c r="J477" s="20"/>
      <c r="K477" s="110">
        <f>L475/K475</f>
        <v>30</v>
      </c>
      <c r="L477" s="111"/>
      <c r="M477" s="20"/>
      <c r="N477" s="20"/>
      <c r="O477" s="110">
        <f>P475/O475</f>
        <v>55.0031270979824</v>
      </c>
      <c r="P477" s="111"/>
      <c r="Q477" s="20"/>
      <c r="R477" s="20"/>
      <c r="S477" s="110">
        <f>T475/S475</f>
        <v>48.505043597831168</v>
      </c>
      <c r="T477" s="111"/>
      <c r="U477" s="34"/>
      <c r="W477" s="34"/>
      <c r="X477" s="34"/>
      <c r="Y477" s="34"/>
      <c r="Z477" s="34"/>
      <c r="AA477" s="34"/>
      <c r="AB477" s="34"/>
      <c r="AC477" s="34"/>
      <c r="AD477" s="8"/>
    </row>
    <row r="478" spans="1:51" x14ac:dyDescent="0.25">
      <c r="A478" s="114" t="s">
        <v>437</v>
      </c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32"/>
      <c r="V478" s="51">
        <f t="shared" ref="V478:V487" si="104">$AY$1*H480</f>
        <v>0</v>
      </c>
      <c r="W478" s="32"/>
      <c r="X478" s="32"/>
      <c r="Y478" s="32"/>
      <c r="Z478" s="32"/>
      <c r="AA478" s="32"/>
      <c r="AB478" s="32"/>
      <c r="AC478" s="32"/>
      <c r="AE478">
        <v>52.835497382198952</v>
      </c>
      <c r="AG478">
        <v>0</v>
      </c>
      <c r="AH478">
        <v>0</v>
      </c>
      <c r="AY478">
        <v>0</v>
      </c>
    </row>
    <row r="479" spans="1:51" x14ac:dyDescent="0.25">
      <c r="A479" s="12" t="s">
        <v>438</v>
      </c>
      <c r="F479" s="52">
        <v>350</v>
      </c>
      <c r="G479" s="52">
        <v>210</v>
      </c>
      <c r="H479" s="52">
        <f>AY479</f>
        <v>7899.0087201893257</v>
      </c>
      <c r="K479" s="52">
        <v>280</v>
      </c>
      <c r="L479" s="52">
        <f t="shared" ref="L479:L498" si="105">K479*AF$1</f>
        <v>8400</v>
      </c>
      <c r="T479" s="52">
        <f t="shared" ref="T479:T499" si="106">S479*AE$478</f>
        <v>0</v>
      </c>
      <c r="V479" s="51">
        <f t="shared" si="104"/>
        <v>0</v>
      </c>
      <c r="AG479">
        <v>210</v>
      </c>
      <c r="AH479">
        <v>140</v>
      </c>
      <c r="AY479">
        <v>7899.0087201893257</v>
      </c>
    </row>
    <row r="480" spans="1:51" x14ac:dyDescent="0.25">
      <c r="A480" s="9" t="s">
        <v>439</v>
      </c>
      <c r="H480" s="52">
        <f t="shared" ref="H480:H481" si="107">G480*$AD$1</f>
        <v>0</v>
      </c>
      <c r="L480" s="52">
        <f t="shared" si="105"/>
        <v>0</v>
      </c>
      <c r="O480" s="52">
        <v>320</v>
      </c>
      <c r="P480" s="52">
        <v>18080</v>
      </c>
      <c r="T480" s="52">
        <f t="shared" si="106"/>
        <v>0</v>
      </c>
      <c r="V480" s="51">
        <f t="shared" si="104"/>
        <v>29665.05683446307</v>
      </c>
      <c r="AG480">
        <v>0</v>
      </c>
      <c r="AH480">
        <v>0</v>
      </c>
      <c r="AY480">
        <v>0</v>
      </c>
    </row>
    <row r="481" spans="1:51" x14ac:dyDescent="0.25">
      <c r="A481" s="9" t="s">
        <v>440</v>
      </c>
      <c r="H481" s="52">
        <f t="shared" si="107"/>
        <v>0</v>
      </c>
      <c r="L481" s="52">
        <f t="shared" si="105"/>
        <v>0</v>
      </c>
      <c r="O481" s="52">
        <v>250</v>
      </c>
      <c r="P481" s="52">
        <v>14125</v>
      </c>
      <c r="T481" s="52">
        <f t="shared" si="106"/>
        <v>0</v>
      </c>
      <c r="V481" s="51">
        <f t="shared" si="104"/>
        <v>0</v>
      </c>
      <c r="AG481">
        <v>0</v>
      </c>
      <c r="AH481">
        <v>0</v>
      </c>
      <c r="AY481">
        <v>0</v>
      </c>
    </row>
    <row r="482" spans="1:51" x14ac:dyDescent="0.25">
      <c r="A482" s="9" t="s">
        <v>441</v>
      </c>
      <c r="F482" s="112">
        <v>1192</v>
      </c>
      <c r="G482" s="112">
        <v>815</v>
      </c>
      <c r="H482" s="112">
        <f>AY482</f>
        <v>30655.676699782383</v>
      </c>
      <c r="I482" s="112"/>
      <c r="J482" s="112"/>
      <c r="L482" s="52">
        <f t="shared" si="105"/>
        <v>0</v>
      </c>
      <c r="T482" s="52">
        <f t="shared" si="106"/>
        <v>0</v>
      </c>
      <c r="V482" s="51">
        <f t="shared" si="104"/>
        <v>0</v>
      </c>
      <c r="AG482">
        <v>715.19999999999993</v>
      </c>
      <c r="AH482">
        <v>476.8</v>
      </c>
      <c r="AY482">
        <v>30655.676699782383</v>
      </c>
    </row>
    <row r="483" spans="1:51" x14ac:dyDescent="0.25">
      <c r="A483" s="9" t="s">
        <v>442</v>
      </c>
      <c r="F483" s="112"/>
      <c r="G483" s="112"/>
      <c r="H483" s="112"/>
      <c r="I483" s="112"/>
      <c r="J483" s="112"/>
      <c r="L483" s="52">
        <f t="shared" si="105"/>
        <v>0</v>
      </c>
      <c r="O483" s="52">
        <v>250</v>
      </c>
      <c r="P483" s="52">
        <v>14125</v>
      </c>
      <c r="T483" s="52">
        <f t="shared" si="106"/>
        <v>0</v>
      </c>
      <c r="V483" s="51">
        <f t="shared" si="104"/>
        <v>0</v>
      </c>
      <c r="AG483">
        <v>0</v>
      </c>
      <c r="AH483">
        <v>0</v>
      </c>
      <c r="AY483">
        <v>0</v>
      </c>
    </row>
    <row r="484" spans="1:51" x14ac:dyDescent="0.25">
      <c r="A484" s="9" t="s">
        <v>443</v>
      </c>
      <c r="F484" s="112"/>
      <c r="G484" s="112"/>
      <c r="H484" s="112"/>
      <c r="I484" s="112"/>
      <c r="J484" s="112"/>
      <c r="L484" s="52">
        <f t="shared" si="105"/>
        <v>0</v>
      </c>
      <c r="T484" s="52">
        <f t="shared" si="106"/>
        <v>0</v>
      </c>
      <c r="V484" s="51">
        <f t="shared" si="104"/>
        <v>0</v>
      </c>
      <c r="AG484">
        <v>0</v>
      </c>
      <c r="AH484">
        <v>0</v>
      </c>
      <c r="AY484">
        <v>0</v>
      </c>
    </row>
    <row r="485" spans="1:51" x14ac:dyDescent="0.25">
      <c r="A485" s="13" t="s">
        <v>444</v>
      </c>
      <c r="C485" s="53"/>
      <c r="D485" s="53"/>
      <c r="E485" s="53"/>
      <c r="F485" s="112"/>
      <c r="G485" s="112"/>
      <c r="H485" s="112"/>
      <c r="I485" s="112"/>
      <c r="J485" s="112"/>
      <c r="K485" s="53"/>
      <c r="L485" s="52">
        <f t="shared" si="105"/>
        <v>0</v>
      </c>
      <c r="O485" s="53"/>
      <c r="P485" s="53"/>
      <c r="Q485" s="53"/>
      <c r="R485" s="53"/>
      <c r="S485" s="53">
        <v>100</v>
      </c>
      <c r="T485" s="52">
        <f t="shared" si="106"/>
        <v>5283.5497382198955</v>
      </c>
      <c r="V485" s="51">
        <f t="shared" si="104"/>
        <v>0</v>
      </c>
      <c r="AG485">
        <v>0</v>
      </c>
      <c r="AH485">
        <v>0</v>
      </c>
      <c r="AY485">
        <v>0</v>
      </c>
    </row>
    <row r="486" spans="1:51" x14ac:dyDescent="0.25">
      <c r="A486" s="9" t="s">
        <v>445</v>
      </c>
      <c r="H486" s="52">
        <f t="shared" ref="H486:H526" si="108">G486*$AD$1</f>
        <v>0</v>
      </c>
      <c r="L486" s="52">
        <f t="shared" si="105"/>
        <v>0</v>
      </c>
      <c r="O486" s="52">
        <v>250</v>
      </c>
      <c r="P486" s="52">
        <v>14125</v>
      </c>
      <c r="T486" s="52">
        <f t="shared" si="106"/>
        <v>0</v>
      </c>
      <c r="V486" s="51">
        <f t="shared" si="104"/>
        <v>0</v>
      </c>
      <c r="AG486">
        <v>0</v>
      </c>
      <c r="AH486">
        <v>0</v>
      </c>
      <c r="AY486">
        <v>0</v>
      </c>
    </row>
    <row r="487" spans="1:51" x14ac:dyDescent="0.25">
      <c r="A487" s="13" t="s">
        <v>446</v>
      </c>
      <c r="C487" s="53"/>
      <c r="D487" s="53"/>
      <c r="E487" s="53"/>
      <c r="F487" s="53"/>
      <c r="G487" s="53"/>
      <c r="H487" s="52">
        <f t="shared" si="108"/>
        <v>0</v>
      </c>
      <c r="K487" s="53"/>
      <c r="L487" s="52">
        <f t="shared" si="105"/>
        <v>0</v>
      </c>
      <c r="O487" s="54"/>
      <c r="P487" s="54"/>
      <c r="Q487" s="54"/>
      <c r="R487" s="54"/>
      <c r="S487" s="53">
        <v>100</v>
      </c>
      <c r="T487" s="52">
        <f t="shared" si="106"/>
        <v>5283.5497382198955</v>
      </c>
      <c r="V487" s="51">
        <f t="shared" si="104"/>
        <v>0</v>
      </c>
      <c r="AG487">
        <v>0</v>
      </c>
      <c r="AH487">
        <v>0</v>
      </c>
      <c r="AY487">
        <v>0</v>
      </c>
    </row>
    <row r="488" spans="1:51" x14ac:dyDescent="0.25">
      <c r="A488" s="14" t="s">
        <v>447</v>
      </c>
      <c r="C488" s="53"/>
      <c r="D488" s="53"/>
      <c r="E488" s="53"/>
      <c r="F488" s="53"/>
      <c r="G488" s="53"/>
      <c r="H488" s="52">
        <f t="shared" si="108"/>
        <v>0</v>
      </c>
      <c r="K488" s="53"/>
      <c r="L488" s="52">
        <f t="shared" si="105"/>
        <v>0</v>
      </c>
      <c r="O488" s="54"/>
      <c r="P488" s="54"/>
      <c r="Q488" s="54"/>
      <c r="R488" s="54"/>
      <c r="S488" s="53">
        <v>6</v>
      </c>
      <c r="T488" s="52">
        <f t="shared" si="106"/>
        <v>317.01298429319371</v>
      </c>
      <c r="V488" s="51" t="e">
        <f>$AY$1*#REF!</f>
        <v>#REF!</v>
      </c>
      <c r="AG488">
        <v>0</v>
      </c>
      <c r="AH488">
        <v>0</v>
      </c>
      <c r="AY488">
        <v>0</v>
      </c>
    </row>
    <row r="489" spans="1:51" x14ac:dyDescent="0.25">
      <c r="A489" s="14" t="s">
        <v>448</v>
      </c>
      <c r="C489" s="53"/>
      <c r="D489" s="53"/>
      <c r="E489" s="53"/>
      <c r="F489" s="53"/>
      <c r="G489" s="53"/>
      <c r="H489" s="52">
        <f t="shared" si="108"/>
        <v>0</v>
      </c>
      <c r="K489" s="53"/>
      <c r="L489" s="52">
        <f t="shared" si="105"/>
        <v>0</v>
      </c>
      <c r="O489" s="54"/>
      <c r="P489" s="54"/>
      <c r="Q489" s="54"/>
      <c r="R489" s="54"/>
      <c r="S489" s="53">
        <v>12</v>
      </c>
      <c r="T489" s="52">
        <f t="shared" si="106"/>
        <v>634.02596858638742</v>
      </c>
      <c r="V489" s="51">
        <f>$AY$1*H490</f>
        <v>0</v>
      </c>
      <c r="AG489">
        <v>0</v>
      </c>
      <c r="AH489">
        <v>0</v>
      </c>
      <c r="AY489">
        <v>0</v>
      </c>
    </row>
    <row r="490" spans="1:51" x14ac:dyDescent="0.25">
      <c r="A490" s="15" t="s">
        <v>449</v>
      </c>
      <c r="C490" s="53"/>
      <c r="D490" s="53"/>
      <c r="E490" s="53"/>
      <c r="F490" s="53"/>
      <c r="G490" s="53"/>
      <c r="H490" s="52">
        <f t="shared" si="108"/>
        <v>0</v>
      </c>
      <c r="K490" s="53"/>
      <c r="L490" s="52">
        <f t="shared" si="105"/>
        <v>0</v>
      </c>
      <c r="O490" s="53"/>
      <c r="P490" s="53"/>
      <c r="Q490" s="53"/>
      <c r="R490" s="53"/>
      <c r="S490" s="53">
        <v>25</v>
      </c>
      <c r="T490" s="52">
        <f t="shared" si="106"/>
        <v>1320.8874345549739</v>
      </c>
      <c r="V490" s="51">
        <f t="shared" ref="V490:V507" si="109">$AY$1*H492</f>
        <v>0</v>
      </c>
      <c r="AG490">
        <v>0</v>
      </c>
      <c r="AH490">
        <v>0</v>
      </c>
      <c r="AY490">
        <v>0</v>
      </c>
    </row>
    <row r="491" spans="1:51" x14ac:dyDescent="0.25">
      <c r="A491" s="9" t="s">
        <v>450</v>
      </c>
      <c r="F491" s="52">
        <v>565</v>
      </c>
      <c r="H491" s="52">
        <f t="shared" si="108"/>
        <v>0</v>
      </c>
      <c r="I491" s="52">
        <v>565</v>
      </c>
      <c r="J491" s="52">
        <f>I491*$AD$1</f>
        <v>21961.776570240185</v>
      </c>
      <c r="L491" s="52">
        <f t="shared" si="105"/>
        <v>0</v>
      </c>
      <c r="T491" s="52">
        <f t="shared" si="106"/>
        <v>0</v>
      </c>
      <c r="V491" s="51">
        <f t="shared" si="109"/>
        <v>0</v>
      </c>
      <c r="AG491">
        <v>0</v>
      </c>
      <c r="AH491">
        <v>0</v>
      </c>
      <c r="AY491">
        <v>0</v>
      </c>
    </row>
    <row r="492" spans="1:51" x14ac:dyDescent="0.25">
      <c r="A492" s="9" t="s">
        <v>451</v>
      </c>
      <c r="H492" s="52">
        <f t="shared" si="108"/>
        <v>0</v>
      </c>
      <c r="L492" s="52">
        <f t="shared" si="105"/>
        <v>0</v>
      </c>
      <c r="O492" s="52">
        <v>400</v>
      </c>
      <c r="P492" s="52">
        <v>22600</v>
      </c>
      <c r="T492" s="52">
        <f t="shared" si="106"/>
        <v>0</v>
      </c>
      <c r="V492" s="51">
        <f t="shared" si="109"/>
        <v>0</v>
      </c>
      <c r="AG492">
        <v>0</v>
      </c>
      <c r="AH492">
        <v>0</v>
      </c>
      <c r="AY492">
        <v>0</v>
      </c>
    </row>
    <row r="493" spans="1:51" x14ac:dyDescent="0.25">
      <c r="A493" s="14" t="s">
        <v>452</v>
      </c>
      <c r="C493" s="53"/>
      <c r="D493" s="53"/>
      <c r="E493" s="53"/>
      <c r="F493" s="53"/>
      <c r="G493" s="53"/>
      <c r="H493" s="52">
        <f t="shared" si="108"/>
        <v>0</v>
      </c>
      <c r="K493" s="53"/>
      <c r="L493" s="52">
        <f t="shared" si="105"/>
        <v>0</v>
      </c>
      <c r="O493" s="54"/>
      <c r="P493" s="54"/>
      <c r="Q493" s="54"/>
      <c r="R493" s="54"/>
      <c r="S493" s="53">
        <v>50</v>
      </c>
      <c r="T493" s="52">
        <f t="shared" si="106"/>
        <v>2641.7748691099478</v>
      </c>
      <c r="V493" s="51">
        <f t="shared" si="109"/>
        <v>0</v>
      </c>
      <c r="AG493">
        <v>0</v>
      </c>
      <c r="AH493">
        <v>0</v>
      </c>
      <c r="AY493">
        <v>0</v>
      </c>
    </row>
    <row r="494" spans="1:51" x14ac:dyDescent="0.25">
      <c r="A494" s="14" t="s">
        <v>453</v>
      </c>
      <c r="C494" s="53"/>
      <c r="D494" s="53"/>
      <c r="E494" s="53"/>
      <c r="F494" s="53"/>
      <c r="G494" s="53"/>
      <c r="H494" s="52">
        <f t="shared" si="108"/>
        <v>0</v>
      </c>
      <c r="K494" s="53"/>
      <c r="L494" s="52">
        <f t="shared" si="105"/>
        <v>0</v>
      </c>
      <c r="O494" s="54"/>
      <c r="P494" s="54"/>
      <c r="Q494" s="54"/>
      <c r="R494" s="54"/>
      <c r="S494" s="53">
        <v>100</v>
      </c>
      <c r="T494" s="52">
        <f t="shared" si="106"/>
        <v>5283.5497382198955</v>
      </c>
      <c r="V494" s="51">
        <f t="shared" si="109"/>
        <v>0</v>
      </c>
      <c r="AG494">
        <v>0</v>
      </c>
      <c r="AH494">
        <v>0</v>
      </c>
      <c r="AY494">
        <v>0</v>
      </c>
    </row>
    <row r="495" spans="1:51" x14ac:dyDescent="0.25">
      <c r="A495" s="9" t="s">
        <v>454</v>
      </c>
      <c r="H495" s="52">
        <f t="shared" si="108"/>
        <v>0</v>
      </c>
      <c r="L495" s="52">
        <f t="shared" si="105"/>
        <v>0</v>
      </c>
      <c r="O495" s="52">
        <v>250</v>
      </c>
      <c r="P495" s="52">
        <v>14125</v>
      </c>
      <c r="T495" s="52">
        <f t="shared" si="106"/>
        <v>0</v>
      </c>
      <c r="V495" s="51">
        <f t="shared" si="109"/>
        <v>27990.710068346136</v>
      </c>
      <c r="AG495">
        <v>0</v>
      </c>
      <c r="AH495">
        <v>0</v>
      </c>
      <c r="AY495">
        <v>0</v>
      </c>
    </row>
    <row r="496" spans="1:51" x14ac:dyDescent="0.25">
      <c r="A496" s="14" t="s">
        <v>455</v>
      </c>
      <c r="C496" s="53"/>
      <c r="D496" s="53"/>
      <c r="E496" s="53"/>
      <c r="F496" s="53"/>
      <c r="G496" s="53"/>
      <c r="H496" s="52">
        <f t="shared" si="108"/>
        <v>0</v>
      </c>
      <c r="K496" s="53"/>
      <c r="L496" s="52">
        <f t="shared" si="105"/>
        <v>0</v>
      </c>
      <c r="O496" s="54"/>
      <c r="P496" s="54"/>
      <c r="Q496" s="54"/>
      <c r="R496" s="54"/>
      <c r="S496" s="53">
        <v>100</v>
      </c>
      <c r="T496" s="52">
        <f t="shared" si="106"/>
        <v>5283.5497382198955</v>
      </c>
      <c r="V496" s="51">
        <f t="shared" si="109"/>
        <v>0</v>
      </c>
      <c r="AG496">
        <v>0</v>
      </c>
      <c r="AH496">
        <v>0</v>
      </c>
      <c r="AY496">
        <v>0</v>
      </c>
    </row>
    <row r="497" spans="1:51" x14ac:dyDescent="0.25">
      <c r="A497" s="14" t="s">
        <v>456</v>
      </c>
      <c r="C497" s="53"/>
      <c r="D497" s="53"/>
      <c r="E497" s="53"/>
      <c r="F497" s="53"/>
      <c r="G497" s="118">
        <v>769</v>
      </c>
      <c r="H497" s="116">
        <f>AY497</f>
        <v>28925.41764678853</v>
      </c>
      <c r="K497" s="53"/>
      <c r="L497" s="52">
        <f t="shared" si="105"/>
        <v>0</v>
      </c>
      <c r="O497" s="54"/>
      <c r="P497" s="54"/>
      <c r="Q497" s="54"/>
      <c r="R497" s="54"/>
      <c r="S497" s="53">
        <v>100</v>
      </c>
      <c r="T497" s="52">
        <f t="shared" si="106"/>
        <v>5283.5497382198955</v>
      </c>
      <c r="V497" s="51">
        <f t="shared" si="109"/>
        <v>1266.6797274102021</v>
      </c>
      <c r="AG497">
        <v>0</v>
      </c>
      <c r="AH497">
        <v>0</v>
      </c>
      <c r="AY497">
        <v>28925.41764678853</v>
      </c>
    </row>
    <row r="498" spans="1:51" x14ac:dyDescent="0.25">
      <c r="A498" s="14" t="s">
        <v>457</v>
      </c>
      <c r="C498" s="53"/>
      <c r="D498" s="53"/>
      <c r="E498" s="53"/>
      <c r="F498" s="53"/>
      <c r="G498" s="120"/>
      <c r="H498" s="117"/>
      <c r="K498" s="53"/>
      <c r="L498" s="52">
        <f t="shared" si="105"/>
        <v>0</v>
      </c>
      <c r="O498" s="54"/>
      <c r="P498" s="54"/>
      <c r="Q498" s="54"/>
      <c r="R498" s="54"/>
      <c r="S498" s="53">
        <v>100</v>
      </c>
      <c r="T498" s="52">
        <f t="shared" si="106"/>
        <v>5283.5497382198955</v>
      </c>
      <c r="V498" s="51">
        <f t="shared" si="109"/>
        <v>545.98264112508718</v>
      </c>
      <c r="AG498">
        <v>0</v>
      </c>
      <c r="AH498">
        <v>0</v>
      </c>
      <c r="AY498">
        <v>0</v>
      </c>
    </row>
    <row r="499" spans="1:51" x14ac:dyDescent="0.25">
      <c r="A499" s="13" t="s">
        <v>1331</v>
      </c>
      <c r="C499" s="53">
        <v>103319.22222222222</v>
      </c>
      <c r="D499" s="53"/>
      <c r="E499" s="53"/>
      <c r="F499" s="53">
        <v>58</v>
      </c>
      <c r="G499" s="53">
        <v>34.799999999999997</v>
      </c>
      <c r="H499" s="52">
        <f>AY499</f>
        <v>1308.9785879170881</v>
      </c>
      <c r="K499" s="106" t="s">
        <v>1332</v>
      </c>
      <c r="L499" s="106"/>
      <c r="M499" s="106"/>
      <c r="N499" s="106"/>
      <c r="O499" s="106" t="s">
        <v>1332</v>
      </c>
      <c r="P499" s="106"/>
      <c r="Q499" s="106"/>
      <c r="R499" s="106"/>
      <c r="S499" s="53">
        <v>50</v>
      </c>
      <c r="T499" s="52">
        <f t="shared" si="106"/>
        <v>2641.7748691099478</v>
      </c>
      <c r="V499" s="51">
        <f t="shared" si="109"/>
        <v>2402.3236209503834</v>
      </c>
      <c r="AG499">
        <v>34.799999999999997</v>
      </c>
      <c r="AH499">
        <v>23.200000000000003</v>
      </c>
      <c r="AY499">
        <v>1308.9785879170881</v>
      </c>
    </row>
    <row r="500" spans="1:51" ht="15.75" customHeight="1" x14ac:dyDescent="0.25">
      <c r="A500" s="9" t="s">
        <v>1312</v>
      </c>
      <c r="B500" s="52">
        <v>1</v>
      </c>
      <c r="C500" s="53"/>
      <c r="D500" s="53"/>
      <c r="E500" s="53"/>
      <c r="F500" s="53">
        <v>25</v>
      </c>
      <c r="G500" s="53">
        <v>15</v>
      </c>
      <c r="H500" s="52">
        <f t="shared" ref="H500:H525" si="110">AY500</f>
        <v>564.21490858495179</v>
      </c>
      <c r="K500" s="53">
        <v>15</v>
      </c>
      <c r="L500" s="52">
        <f>K500*AF1</f>
        <v>450</v>
      </c>
      <c r="O500" s="106" t="s">
        <v>1332</v>
      </c>
      <c r="P500" s="106"/>
      <c r="Q500" s="106"/>
      <c r="R500" s="106"/>
      <c r="S500" s="106" t="s">
        <v>1335</v>
      </c>
      <c r="T500" s="106"/>
      <c r="U500" s="31"/>
      <c r="V500" s="51">
        <f t="shared" si="109"/>
        <v>0</v>
      </c>
      <c r="W500" s="31"/>
      <c r="X500" s="31"/>
      <c r="Y500" s="31"/>
      <c r="Z500" s="31"/>
      <c r="AA500" s="31"/>
      <c r="AB500" s="31"/>
      <c r="AC500" s="31"/>
      <c r="AG500">
        <v>15</v>
      </c>
      <c r="AH500">
        <v>10</v>
      </c>
      <c r="AY500">
        <v>564.21490858495179</v>
      </c>
    </row>
    <row r="501" spans="1:51" ht="15.75" customHeight="1" x14ac:dyDescent="0.25">
      <c r="A501" s="9" t="s">
        <v>458</v>
      </c>
      <c r="C501" s="53">
        <v>103319.22222222222</v>
      </c>
      <c r="D501" s="53"/>
      <c r="E501" s="53"/>
      <c r="F501" s="53">
        <v>110</v>
      </c>
      <c r="G501" s="53">
        <v>66</v>
      </c>
      <c r="H501" s="52">
        <f t="shared" si="110"/>
        <v>2482.5455977737879</v>
      </c>
      <c r="K501" s="106" t="s">
        <v>1332</v>
      </c>
      <c r="L501" s="106"/>
      <c r="M501" s="106"/>
      <c r="N501" s="106"/>
      <c r="O501" s="106" t="s">
        <v>1332</v>
      </c>
      <c r="P501" s="106"/>
      <c r="Q501" s="106"/>
      <c r="R501" s="106"/>
      <c r="S501" s="106" t="s">
        <v>1335</v>
      </c>
      <c r="T501" s="106"/>
      <c r="U501" s="31"/>
      <c r="V501" s="51">
        <f t="shared" si="109"/>
        <v>0</v>
      </c>
      <c r="W501" s="31"/>
      <c r="X501" s="31"/>
      <c r="Y501" s="31"/>
      <c r="Z501" s="31"/>
      <c r="AA501" s="31"/>
      <c r="AB501" s="31"/>
      <c r="AC501" s="31"/>
      <c r="AG501">
        <v>66</v>
      </c>
      <c r="AH501">
        <v>44</v>
      </c>
      <c r="AY501">
        <v>2482.5455977737879</v>
      </c>
    </row>
    <row r="502" spans="1:51" x14ac:dyDescent="0.25">
      <c r="A502" s="9" t="s">
        <v>459</v>
      </c>
      <c r="F502" s="52">
        <v>680</v>
      </c>
      <c r="H502" s="52">
        <f t="shared" si="110"/>
        <v>0</v>
      </c>
      <c r="I502" s="52">
        <v>680</v>
      </c>
      <c r="J502" s="52">
        <f>I502*$AD$1</f>
        <v>26431.872686306771</v>
      </c>
      <c r="L502" s="52">
        <f t="shared" ref="L502:L536" si="111">K502*AF$1</f>
        <v>0</v>
      </c>
      <c r="T502" s="52">
        <f t="shared" ref="T502:T560" si="112">S502*AE$478</f>
        <v>0</v>
      </c>
      <c r="V502" s="51">
        <f t="shared" si="109"/>
        <v>0</v>
      </c>
      <c r="AG502">
        <v>0</v>
      </c>
      <c r="AH502">
        <v>0</v>
      </c>
      <c r="AY502">
        <v>0</v>
      </c>
    </row>
    <row r="503" spans="1:51" x14ac:dyDescent="0.25">
      <c r="A503" s="9" t="s">
        <v>460</v>
      </c>
      <c r="H503" s="52">
        <f t="shared" si="110"/>
        <v>0</v>
      </c>
      <c r="L503" s="52">
        <f t="shared" si="111"/>
        <v>0</v>
      </c>
      <c r="O503" s="52">
        <v>145</v>
      </c>
      <c r="P503" s="60">
        <v>8192.5</v>
      </c>
      <c r="T503" s="52">
        <f t="shared" si="112"/>
        <v>0</v>
      </c>
      <c r="V503" s="51">
        <f t="shared" si="109"/>
        <v>20004.803970823199</v>
      </c>
      <c r="AG503">
        <v>0</v>
      </c>
      <c r="AH503">
        <v>0</v>
      </c>
      <c r="AY503">
        <v>0</v>
      </c>
    </row>
    <row r="504" spans="1:51" x14ac:dyDescent="0.25">
      <c r="A504" s="9" t="s">
        <v>461</v>
      </c>
      <c r="H504" s="52">
        <f t="shared" si="110"/>
        <v>0</v>
      </c>
      <c r="L504" s="52">
        <f t="shared" si="111"/>
        <v>0</v>
      </c>
      <c r="O504" s="52">
        <v>145</v>
      </c>
      <c r="P504" s="60">
        <v>8192.5</v>
      </c>
      <c r="T504" s="52">
        <f t="shared" si="112"/>
        <v>0</v>
      </c>
      <c r="V504" s="51">
        <f t="shared" si="109"/>
        <v>0</v>
      </c>
      <c r="AG504">
        <v>0</v>
      </c>
      <c r="AH504">
        <v>0</v>
      </c>
      <c r="AY504">
        <v>0</v>
      </c>
    </row>
    <row r="505" spans="1:51" x14ac:dyDescent="0.25">
      <c r="A505" s="16" t="s">
        <v>462</v>
      </c>
      <c r="F505" s="71">
        <v>916</v>
      </c>
      <c r="G505" s="71">
        <v>549.6</v>
      </c>
      <c r="H505" s="52">
        <f t="shared" si="110"/>
        <v>20672.834250552638</v>
      </c>
      <c r="K505" s="52">
        <v>138</v>
      </c>
      <c r="L505" s="52">
        <f t="shared" si="111"/>
        <v>4140</v>
      </c>
      <c r="T505" s="52">
        <f t="shared" si="112"/>
        <v>0</v>
      </c>
      <c r="V505" s="51">
        <f t="shared" si="109"/>
        <v>0</v>
      </c>
      <c r="AG505">
        <v>549.6</v>
      </c>
      <c r="AH505">
        <v>366.40000000000003</v>
      </c>
      <c r="AY505">
        <v>20672.834250552638</v>
      </c>
    </row>
    <row r="506" spans="1:51" x14ac:dyDescent="0.25">
      <c r="A506" s="9" t="s">
        <v>463</v>
      </c>
      <c r="F506" s="52">
        <v>1229</v>
      </c>
      <c r="H506" s="52">
        <f t="shared" si="110"/>
        <v>0</v>
      </c>
      <c r="I506" s="52">
        <v>1229</v>
      </c>
      <c r="J506" s="52">
        <f>I506*$AD$1</f>
        <v>47771.722840398565</v>
      </c>
      <c r="L506" s="52">
        <f t="shared" si="111"/>
        <v>0</v>
      </c>
      <c r="T506" s="52">
        <f t="shared" si="112"/>
        <v>0</v>
      </c>
      <c r="V506" s="51">
        <f t="shared" si="109"/>
        <v>0</v>
      </c>
      <c r="AG506">
        <v>0</v>
      </c>
      <c r="AH506">
        <v>0</v>
      </c>
      <c r="AY506">
        <v>0</v>
      </c>
    </row>
    <row r="507" spans="1:51" x14ac:dyDescent="0.25">
      <c r="A507" s="9" t="s">
        <v>464</v>
      </c>
      <c r="H507" s="52">
        <f t="shared" si="110"/>
        <v>0</v>
      </c>
      <c r="L507" s="52">
        <f t="shared" si="111"/>
        <v>0</v>
      </c>
      <c r="O507" s="52">
        <v>250</v>
      </c>
      <c r="P507" s="52">
        <v>14125</v>
      </c>
      <c r="T507" s="52">
        <f t="shared" si="112"/>
        <v>0</v>
      </c>
      <c r="V507" s="51">
        <f t="shared" si="109"/>
        <v>6551.7916935010462</v>
      </c>
      <c r="AG507">
        <v>0</v>
      </c>
      <c r="AH507">
        <v>0</v>
      </c>
      <c r="AY507">
        <v>0</v>
      </c>
    </row>
    <row r="508" spans="1:51" x14ac:dyDescent="0.25">
      <c r="A508" s="9" t="s">
        <v>465</v>
      </c>
      <c r="F508" s="52">
        <v>90.52</v>
      </c>
      <c r="H508" s="52">
        <f t="shared" si="110"/>
        <v>0</v>
      </c>
      <c r="I508" s="52">
        <v>90.52</v>
      </c>
      <c r="J508" s="52">
        <f>I508*$AD$1</f>
        <v>3518.5486993595428</v>
      </c>
      <c r="L508" s="52">
        <f t="shared" si="111"/>
        <v>0</v>
      </c>
      <c r="T508" s="52">
        <f t="shared" si="112"/>
        <v>0</v>
      </c>
      <c r="V508" s="51" t="e">
        <f>$AY$1*#REF!</f>
        <v>#REF!</v>
      </c>
      <c r="AG508">
        <v>0</v>
      </c>
      <c r="AH508">
        <v>0</v>
      </c>
      <c r="AY508">
        <v>0</v>
      </c>
    </row>
    <row r="509" spans="1:51" x14ac:dyDescent="0.25">
      <c r="A509" s="9" t="s">
        <v>466</v>
      </c>
      <c r="F509" s="52">
        <v>300</v>
      </c>
      <c r="G509" s="52">
        <v>180</v>
      </c>
      <c r="H509" s="52">
        <f t="shared" si="110"/>
        <v>6770.5789030194219</v>
      </c>
      <c r="K509" s="52">
        <v>250</v>
      </c>
      <c r="L509" s="52">
        <f t="shared" si="111"/>
        <v>7500</v>
      </c>
      <c r="T509" s="52">
        <f t="shared" si="112"/>
        <v>0</v>
      </c>
      <c r="V509" s="51" t="e">
        <f>$AY$1*#REF!</f>
        <v>#REF!</v>
      </c>
      <c r="AG509">
        <v>180</v>
      </c>
      <c r="AH509">
        <v>120</v>
      </c>
      <c r="AY509">
        <v>6770.5789030194219</v>
      </c>
    </row>
    <row r="510" spans="1:51" x14ac:dyDescent="0.25">
      <c r="A510" s="9" t="s">
        <v>467</v>
      </c>
      <c r="H510" s="52">
        <f t="shared" si="110"/>
        <v>0</v>
      </c>
      <c r="L510" s="52">
        <f t="shared" si="111"/>
        <v>0</v>
      </c>
      <c r="O510" s="52">
        <v>355</v>
      </c>
      <c r="P510" s="60">
        <v>20057.5</v>
      </c>
      <c r="T510" s="52">
        <f t="shared" si="112"/>
        <v>0</v>
      </c>
      <c r="V510" s="51">
        <f t="shared" ref="V510:V516" si="113">$AY$1*H512</f>
        <v>0</v>
      </c>
      <c r="AG510">
        <v>0</v>
      </c>
      <c r="AH510">
        <v>0</v>
      </c>
      <c r="AY510">
        <v>0</v>
      </c>
    </row>
    <row r="511" spans="1:51" x14ac:dyDescent="0.25">
      <c r="A511" s="13" t="s">
        <v>468</v>
      </c>
      <c r="C511" s="53"/>
      <c r="D511" s="53"/>
      <c r="E511" s="53"/>
      <c r="F511" s="53"/>
      <c r="G511" s="53"/>
      <c r="H511" s="52">
        <f t="shared" si="110"/>
        <v>0</v>
      </c>
      <c r="K511" s="53"/>
      <c r="L511" s="52">
        <f t="shared" si="111"/>
        <v>0</v>
      </c>
      <c r="O511" s="53"/>
      <c r="P511" s="53"/>
      <c r="Q511" s="53"/>
      <c r="R511" s="53"/>
      <c r="S511" s="53">
        <v>85</v>
      </c>
      <c r="T511" s="52">
        <f t="shared" si="112"/>
        <v>4491.0172774869106</v>
      </c>
      <c r="V511" s="51">
        <f t="shared" si="113"/>
        <v>0</v>
      </c>
      <c r="AG511">
        <v>0</v>
      </c>
      <c r="AH511">
        <v>0</v>
      </c>
      <c r="AY511">
        <v>0</v>
      </c>
    </row>
    <row r="512" spans="1:51" x14ac:dyDescent="0.25">
      <c r="A512" s="13" t="s">
        <v>469</v>
      </c>
      <c r="C512" s="53"/>
      <c r="D512" s="53"/>
      <c r="E512" s="53"/>
      <c r="F512" s="53"/>
      <c r="G512" s="53"/>
      <c r="H512" s="52">
        <f t="shared" si="110"/>
        <v>0</v>
      </c>
      <c r="K512" s="53"/>
      <c r="L512" s="52">
        <f t="shared" si="111"/>
        <v>0</v>
      </c>
      <c r="O512" s="53"/>
      <c r="P512" s="53"/>
      <c r="Q512" s="53"/>
      <c r="R512" s="53"/>
      <c r="S512" s="70">
        <v>85</v>
      </c>
      <c r="T512" s="52">
        <f t="shared" si="112"/>
        <v>4491.0172774869106</v>
      </c>
      <c r="V512" s="51">
        <f t="shared" si="113"/>
        <v>0</v>
      </c>
      <c r="AG512">
        <v>0</v>
      </c>
      <c r="AH512">
        <v>0</v>
      </c>
      <c r="AY512">
        <v>0</v>
      </c>
    </row>
    <row r="513" spans="1:51" x14ac:dyDescent="0.25">
      <c r="A513" s="13" t="s">
        <v>470</v>
      </c>
      <c r="C513" s="53"/>
      <c r="D513" s="53"/>
      <c r="E513" s="53"/>
      <c r="F513" s="53"/>
      <c r="G513" s="53"/>
      <c r="H513" s="52">
        <f t="shared" si="110"/>
        <v>0</v>
      </c>
      <c r="K513" s="53"/>
      <c r="L513" s="52">
        <f t="shared" si="111"/>
        <v>0</v>
      </c>
      <c r="O513" s="53"/>
      <c r="P513" s="53"/>
      <c r="Q513" s="53"/>
      <c r="R513" s="53"/>
      <c r="S513" s="53">
        <v>75</v>
      </c>
      <c r="T513" s="52">
        <f t="shared" si="112"/>
        <v>3962.6623036649212</v>
      </c>
      <c r="V513" s="51">
        <f t="shared" si="113"/>
        <v>0</v>
      </c>
      <c r="AG513">
        <v>0</v>
      </c>
      <c r="AH513">
        <v>0</v>
      </c>
      <c r="AY513">
        <v>0</v>
      </c>
    </row>
    <row r="514" spans="1:51" x14ac:dyDescent="0.25">
      <c r="A514" s="13" t="s">
        <v>471</v>
      </c>
      <c r="C514" s="53"/>
      <c r="D514" s="53"/>
      <c r="E514" s="53"/>
      <c r="F514" s="53"/>
      <c r="G514" s="53"/>
      <c r="H514" s="52">
        <f t="shared" si="110"/>
        <v>0</v>
      </c>
      <c r="K514" s="53"/>
      <c r="L514" s="52">
        <f t="shared" si="111"/>
        <v>0</v>
      </c>
      <c r="O514" s="53"/>
      <c r="P514" s="53"/>
      <c r="Q514" s="53"/>
      <c r="R514" s="53"/>
      <c r="S514" s="53">
        <v>75</v>
      </c>
      <c r="T514" s="52">
        <f t="shared" si="112"/>
        <v>3962.6623036649212</v>
      </c>
      <c r="V514" s="51">
        <f t="shared" si="113"/>
        <v>0</v>
      </c>
      <c r="AG514">
        <v>0</v>
      </c>
      <c r="AH514">
        <v>0</v>
      </c>
      <c r="AY514">
        <v>0</v>
      </c>
    </row>
    <row r="515" spans="1:51" x14ac:dyDescent="0.25">
      <c r="A515" s="9" t="s">
        <v>472</v>
      </c>
      <c r="H515" s="52">
        <f t="shared" si="110"/>
        <v>0</v>
      </c>
      <c r="L515" s="52">
        <f t="shared" si="111"/>
        <v>0</v>
      </c>
      <c r="O515" s="52">
        <v>355</v>
      </c>
      <c r="P515" s="60">
        <v>20057.5</v>
      </c>
      <c r="T515" s="52">
        <f t="shared" si="112"/>
        <v>0</v>
      </c>
      <c r="V515" s="51">
        <f t="shared" si="113"/>
        <v>0</v>
      </c>
      <c r="AG515">
        <v>0</v>
      </c>
      <c r="AH515">
        <v>0</v>
      </c>
      <c r="AY515">
        <v>0</v>
      </c>
    </row>
    <row r="516" spans="1:51" x14ac:dyDescent="0.25">
      <c r="A516" s="9" t="s">
        <v>473</v>
      </c>
      <c r="H516" s="52">
        <f t="shared" si="110"/>
        <v>0</v>
      </c>
      <c r="L516" s="52">
        <f t="shared" si="111"/>
        <v>0</v>
      </c>
      <c r="O516" s="52">
        <v>455</v>
      </c>
      <c r="P516" s="60">
        <v>25707.5</v>
      </c>
      <c r="T516" s="52">
        <f t="shared" si="112"/>
        <v>0</v>
      </c>
      <c r="V516" s="51">
        <f t="shared" si="113"/>
        <v>0</v>
      </c>
      <c r="AG516">
        <v>0</v>
      </c>
      <c r="AH516">
        <v>0</v>
      </c>
      <c r="AY516">
        <v>0</v>
      </c>
    </row>
    <row r="517" spans="1:51" x14ac:dyDescent="0.25">
      <c r="A517" s="17" t="s">
        <v>474</v>
      </c>
      <c r="C517" s="53"/>
      <c r="D517" s="53"/>
      <c r="E517" s="53"/>
      <c r="F517" s="53"/>
      <c r="G517" s="53"/>
      <c r="H517" s="52">
        <f t="shared" si="110"/>
        <v>0</v>
      </c>
      <c r="K517" s="53"/>
      <c r="L517" s="52">
        <f t="shared" si="111"/>
        <v>0</v>
      </c>
      <c r="O517" s="54"/>
      <c r="P517" s="54"/>
      <c r="Q517" s="54"/>
      <c r="R517" s="54"/>
      <c r="S517" s="70">
        <v>23</v>
      </c>
      <c r="T517" s="52">
        <f t="shared" si="112"/>
        <v>1215.2164397905758</v>
      </c>
      <c r="V517" s="51" t="e">
        <f>$AY$1*#REF!</f>
        <v>#REF!</v>
      </c>
      <c r="AG517">
        <v>0</v>
      </c>
      <c r="AH517">
        <v>0</v>
      </c>
      <c r="AY517">
        <v>0</v>
      </c>
    </row>
    <row r="518" spans="1:51" x14ac:dyDescent="0.25">
      <c r="A518" s="13" t="s">
        <v>475</v>
      </c>
      <c r="C518" s="53"/>
      <c r="D518" s="53"/>
      <c r="E518" s="53"/>
      <c r="F518" s="53"/>
      <c r="G518" s="53"/>
      <c r="H518" s="52">
        <f t="shared" si="110"/>
        <v>0</v>
      </c>
      <c r="K518" s="53"/>
      <c r="L518" s="52">
        <f t="shared" si="111"/>
        <v>0</v>
      </c>
      <c r="O518" s="53">
        <v>300</v>
      </c>
      <c r="P518" s="53">
        <v>16950</v>
      </c>
      <c r="Q518" s="53"/>
      <c r="R518" s="53"/>
      <c r="S518" s="70"/>
      <c r="T518" s="52">
        <f t="shared" si="112"/>
        <v>0</v>
      </c>
      <c r="V518" s="51" t="e">
        <f>$AY$1*#REF!</f>
        <v>#REF!</v>
      </c>
      <c r="AG518">
        <v>0</v>
      </c>
      <c r="AH518">
        <v>0</v>
      </c>
      <c r="AY518">
        <v>0</v>
      </c>
    </row>
    <row r="519" spans="1:51" x14ac:dyDescent="0.25">
      <c r="A519" s="14" t="s">
        <v>476</v>
      </c>
      <c r="C519" s="53"/>
      <c r="D519" s="53"/>
      <c r="E519" s="53"/>
      <c r="F519" s="53"/>
      <c r="G519" s="53"/>
      <c r="H519" s="52">
        <f t="shared" si="110"/>
        <v>0</v>
      </c>
      <c r="K519" s="53"/>
      <c r="L519" s="52">
        <f t="shared" si="111"/>
        <v>0</v>
      </c>
      <c r="O519" s="54"/>
      <c r="P519" s="54"/>
      <c r="Q519" s="54"/>
      <c r="R519" s="54"/>
      <c r="S519" s="53">
        <v>60</v>
      </c>
      <c r="T519" s="52">
        <f t="shared" si="112"/>
        <v>3170.1298429319372</v>
      </c>
      <c r="V519" s="51">
        <f>$AY$1*H521</f>
        <v>0</v>
      </c>
      <c r="AG519">
        <v>0</v>
      </c>
      <c r="AH519">
        <v>0</v>
      </c>
      <c r="AY519">
        <v>0</v>
      </c>
    </row>
    <row r="520" spans="1:51" x14ac:dyDescent="0.25">
      <c r="A520" s="13" t="s">
        <v>477</v>
      </c>
      <c r="C520" s="53"/>
      <c r="D520" s="53"/>
      <c r="E520" s="53"/>
      <c r="F520" s="53"/>
      <c r="G520" s="53"/>
      <c r="H520" s="52">
        <f t="shared" si="110"/>
        <v>0</v>
      </c>
      <c r="K520" s="53"/>
      <c r="L520" s="52">
        <f t="shared" si="111"/>
        <v>0</v>
      </c>
      <c r="O520" s="53"/>
      <c r="P520" s="53"/>
      <c r="Q520" s="53"/>
      <c r="R520" s="53"/>
      <c r="S520" s="53">
        <v>60</v>
      </c>
      <c r="T520" s="52">
        <f t="shared" si="112"/>
        <v>3170.1298429319372</v>
      </c>
      <c r="V520" s="51">
        <f>$AY$1*H522</f>
        <v>0</v>
      </c>
      <c r="AG520">
        <v>0</v>
      </c>
      <c r="AH520">
        <v>0</v>
      </c>
      <c r="AY520">
        <v>0</v>
      </c>
    </row>
    <row r="521" spans="1:51" x14ac:dyDescent="0.25">
      <c r="A521" s="15" t="s">
        <v>478</v>
      </c>
      <c r="C521" s="53"/>
      <c r="D521" s="53"/>
      <c r="E521" s="53"/>
      <c r="F521" s="53"/>
      <c r="G521" s="53"/>
      <c r="H521" s="52">
        <f t="shared" si="110"/>
        <v>0</v>
      </c>
      <c r="K521" s="53"/>
      <c r="L521" s="52">
        <f t="shared" si="111"/>
        <v>0</v>
      </c>
      <c r="O521" s="53">
        <v>300</v>
      </c>
      <c r="P521" s="53">
        <v>16950</v>
      </c>
      <c r="Q521" s="53"/>
      <c r="R521" s="53"/>
      <c r="S521" s="53"/>
      <c r="T521" s="52">
        <f t="shared" si="112"/>
        <v>0</v>
      </c>
      <c r="V521" s="51">
        <f>$AY$1*H523</f>
        <v>0</v>
      </c>
      <c r="AG521">
        <v>0</v>
      </c>
      <c r="AH521">
        <v>0</v>
      </c>
      <c r="AY521">
        <v>0</v>
      </c>
    </row>
    <row r="522" spans="1:51" x14ac:dyDescent="0.25">
      <c r="A522" s="13" t="s">
        <v>479</v>
      </c>
      <c r="C522" s="53"/>
      <c r="D522" s="53"/>
      <c r="E522" s="53"/>
      <c r="F522" s="53"/>
      <c r="G522" s="53"/>
      <c r="H522" s="52">
        <f t="shared" si="110"/>
        <v>0</v>
      </c>
      <c r="K522" s="53"/>
      <c r="L522" s="52">
        <f t="shared" si="111"/>
        <v>0</v>
      </c>
      <c r="O522" s="53">
        <v>300</v>
      </c>
      <c r="P522" s="53">
        <v>16950</v>
      </c>
      <c r="Q522" s="53"/>
      <c r="R522" s="53"/>
      <c r="S522" s="70"/>
      <c r="T522" s="52">
        <f t="shared" si="112"/>
        <v>0</v>
      </c>
      <c r="V522" s="51">
        <f>$AY$1*H524</f>
        <v>0</v>
      </c>
      <c r="AG522">
        <v>0</v>
      </c>
      <c r="AH522">
        <v>0</v>
      </c>
      <c r="AY522">
        <v>0</v>
      </c>
    </row>
    <row r="523" spans="1:51" x14ac:dyDescent="0.25">
      <c r="A523" s="13" t="s">
        <v>480</v>
      </c>
      <c r="C523" s="53"/>
      <c r="D523" s="53"/>
      <c r="E523" s="53"/>
      <c r="F523" s="53"/>
      <c r="G523" s="53"/>
      <c r="H523" s="52">
        <f t="shared" si="110"/>
        <v>0</v>
      </c>
      <c r="K523" s="53"/>
      <c r="L523" s="52">
        <f t="shared" si="111"/>
        <v>0</v>
      </c>
      <c r="O523" s="53"/>
      <c r="P523" s="53"/>
      <c r="Q523" s="53"/>
      <c r="R523" s="53"/>
      <c r="S523" s="53">
        <v>50</v>
      </c>
      <c r="T523" s="52">
        <f t="shared" si="112"/>
        <v>2641.7748691099478</v>
      </c>
      <c r="V523" s="51">
        <f>$AY$1*H525</f>
        <v>0</v>
      </c>
      <c r="AG523">
        <v>0</v>
      </c>
      <c r="AH523">
        <v>0</v>
      </c>
      <c r="AY523">
        <v>0</v>
      </c>
    </row>
    <row r="524" spans="1:51" x14ac:dyDescent="0.25">
      <c r="A524" s="13" t="s">
        <v>481</v>
      </c>
      <c r="C524" s="53"/>
      <c r="D524" s="53"/>
      <c r="E524" s="53"/>
      <c r="F524" s="53"/>
      <c r="G524" s="53"/>
      <c r="H524" s="52">
        <f t="shared" si="110"/>
        <v>0</v>
      </c>
      <c r="K524" s="53"/>
      <c r="L524" s="52">
        <f t="shared" si="111"/>
        <v>0</v>
      </c>
      <c r="O524" s="54"/>
      <c r="P524" s="54"/>
      <c r="Q524" s="54"/>
      <c r="R524" s="54"/>
      <c r="S524" s="53">
        <v>70</v>
      </c>
      <c r="T524" s="52">
        <f t="shared" si="112"/>
        <v>3698.4848167539267</v>
      </c>
      <c r="V524" s="51" t="e">
        <f>$AY$1*#REF!</f>
        <v>#REF!</v>
      </c>
      <c r="AG524">
        <v>0</v>
      </c>
      <c r="AH524">
        <v>0</v>
      </c>
      <c r="AY524">
        <v>0</v>
      </c>
    </row>
    <row r="525" spans="1:51" x14ac:dyDescent="0.25">
      <c r="A525" s="13" t="s">
        <v>482</v>
      </c>
      <c r="C525" s="53"/>
      <c r="D525" s="53"/>
      <c r="E525" s="53"/>
      <c r="F525" s="53"/>
      <c r="G525" s="53"/>
      <c r="H525" s="52">
        <f t="shared" si="110"/>
        <v>0</v>
      </c>
      <c r="K525" s="53"/>
      <c r="L525" s="52">
        <f t="shared" si="111"/>
        <v>0</v>
      </c>
      <c r="O525" s="52">
        <v>400</v>
      </c>
      <c r="P525" s="52">
        <v>22600</v>
      </c>
      <c r="S525" s="53">
        <v>50</v>
      </c>
      <c r="T525" s="52">
        <f t="shared" si="112"/>
        <v>2641.7748691099478</v>
      </c>
      <c r="V525" s="51">
        <f>$AY$1*H526</f>
        <v>0</v>
      </c>
      <c r="AG525">
        <v>0</v>
      </c>
      <c r="AH525">
        <v>0</v>
      </c>
      <c r="AY525">
        <v>0</v>
      </c>
    </row>
    <row r="526" spans="1:51" x14ac:dyDescent="0.25">
      <c r="A526" s="14" t="s">
        <v>483</v>
      </c>
      <c r="C526" s="53"/>
      <c r="D526" s="53"/>
      <c r="E526" s="53"/>
      <c r="F526" s="53"/>
      <c r="G526" s="53"/>
      <c r="H526" s="52">
        <f t="shared" si="108"/>
        <v>0</v>
      </c>
      <c r="K526" s="53"/>
      <c r="L526" s="52">
        <f t="shared" si="111"/>
        <v>0</v>
      </c>
      <c r="O526" s="54"/>
      <c r="P526" s="54"/>
      <c r="Q526" s="54"/>
      <c r="R526" s="54"/>
      <c r="S526" s="53">
        <v>9</v>
      </c>
      <c r="T526" s="52">
        <f t="shared" si="112"/>
        <v>475.51947643979054</v>
      </c>
      <c r="V526" s="51" t="e">
        <f>$AY$1*#REF!</f>
        <v>#REF!</v>
      </c>
      <c r="AG526">
        <v>0</v>
      </c>
      <c r="AH526">
        <v>0</v>
      </c>
      <c r="AY526">
        <v>0</v>
      </c>
    </row>
    <row r="527" spans="1:51" x14ac:dyDescent="0.25">
      <c r="A527" s="14" t="s">
        <v>484</v>
      </c>
      <c r="C527" s="53"/>
      <c r="D527" s="53"/>
      <c r="E527" s="53"/>
      <c r="F527" s="52">
        <v>350</v>
      </c>
      <c r="G527" s="52">
        <v>210</v>
      </c>
      <c r="H527" s="52">
        <f>AY527</f>
        <v>7899.0087201893257</v>
      </c>
      <c r="K527" s="53"/>
      <c r="L527" s="52">
        <f t="shared" si="111"/>
        <v>0</v>
      </c>
      <c r="O527" s="54"/>
      <c r="P527" s="54"/>
      <c r="Q527" s="54"/>
      <c r="R527" s="54"/>
      <c r="S527" s="53">
        <v>12</v>
      </c>
      <c r="T527" s="52">
        <f t="shared" si="112"/>
        <v>634.02596858638742</v>
      </c>
      <c r="V527" s="51">
        <f>$AY$1*H528</f>
        <v>0</v>
      </c>
      <c r="AG527">
        <v>210</v>
      </c>
      <c r="AH527">
        <v>140</v>
      </c>
      <c r="AY527">
        <v>7899.0087201893257</v>
      </c>
    </row>
    <row r="528" spans="1:51" x14ac:dyDescent="0.25">
      <c r="A528" s="9" t="s">
        <v>485</v>
      </c>
      <c r="D528" s="113"/>
      <c r="E528" s="113"/>
      <c r="H528" s="52">
        <f t="shared" ref="H528:H533" si="114">AY528</f>
        <v>0</v>
      </c>
      <c r="L528" s="52">
        <f t="shared" si="111"/>
        <v>0</v>
      </c>
      <c r="O528" s="52">
        <v>200</v>
      </c>
      <c r="P528" s="52">
        <v>11300</v>
      </c>
      <c r="T528" s="52">
        <f t="shared" si="112"/>
        <v>0</v>
      </c>
      <c r="V528" s="51">
        <f t="shared" ref="V528:V545" si="115">$AY$1*H530</f>
        <v>0</v>
      </c>
      <c r="AG528">
        <v>0</v>
      </c>
      <c r="AH528">
        <v>0</v>
      </c>
      <c r="AY528">
        <v>0</v>
      </c>
    </row>
    <row r="529" spans="1:51" x14ac:dyDescent="0.25">
      <c r="A529" s="13" t="s">
        <v>486</v>
      </c>
      <c r="C529" s="53"/>
      <c r="D529" s="113"/>
      <c r="E529" s="113"/>
      <c r="F529" s="53"/>
      <c r="G529" s="53"/>
      <c r="H529" s="52">
        <f t="shared" si="114"/>
        <v>0</v>
      </c>
      <c r="K529" s="53"/>
      <c r="L529" s="52">
        <f t="shared" si="111"/>
        <v>0</v>
      </c>
      <c r="O529" s="52">
        <v>85</v>
      </c>
      <c r="P529" s="60">
        <v>4802.5</v>
      </c>
      <c r="S529" s="53">
        <v>75</v>
      </c>
      <c r="T529" s="52">
        <f t="shared" si="112"/>
        <v>3962.6623036649212</v>
      </c>
      <c r="V529" s="51">
        <f t="shared" si="115"/>
        <v>0</v>
      </c>
      <c r="AG529">
        <v>0</v>
      </c>
      <c r="AH529">
        <v>0</v>
      </c>
      <c r="AY529">
        <v>0</v>
      </c>
    </row>
    <row r="530" spans="1:51" x14ac:dyDescent="0.25">
      <c r="A530" s="13" t="s">
        <v>487</v>
      </c>
      <c r="C530" s="53"/>
      <c r="D530" s="113"/>
      <c r="E530" s="113"/>
      <c r="F530" s="53"/>
      <c r="G530" s="53"/>
      <c r="H530" s="52">
        <f t="shared" si="114"/>
        <v>0</v>
      </c>
      <c r="K530" s="53"/>
      <c r="L530" s="52">
        <f t="shared" si="111"/>
        <v>0</v>
      </c>
      <c r="O530" s="53"/>
      <c r="P530" s="53"/>
      <c r="Q530" s="53"/>
      <c r="R530" s="53"/>
      <c r="S530" s="53">
        <v>75</v>
      </c>
      <c r="T530" s="52">
        <f t="shared" si="112"/>
        <v>3962.6623036649212</v>
      </c>
      <c r="V530" s="51">
        <f t="shared" si="115"/>
        <v>11705.867825721869</v>
      </c>
      <c r="AG530">
        <v>0</v>
      </c>
      <c r="AH530">
        <v>0</v>
      </c>
      <c r="AY530">
        <v>0</v>
      </c>
    </row>
    <row r="531" spans="1:51" x14ac:dyDescent="0.25">
      <c r="A531" s="9" t="s">
        <v>488</v>
      </c>
      <c r="D531" s="113"/>
      <c r="E531" s="113"/>
      <c r="H531" s="52">
        <f t="shared" si="114"/>
        <v>0</v>
      </c>
      <c r="L531" s="52">
        <f t="shared" si="111"/>
        <v>0</v>
      </c>
      <c r="O531" s="52">
        <v>20</v>
      </c>
      <c r="P531" s="52">
        <v>1130</v>
      </c>
      <c r="T531" s="52">
        <f t="shared" si="112"/>
        <v>0</v>
      </c>
      <c r="V531" s="51">
        <f t="shared" si="115"/>
        <v>0</v>
      </c>
      <c r="AG531">
        <v>0</v>
      </c>
      <c r="AH531">
        <v>0</v>
      </c>
      <c r="AY531">
        <v>0</v>
      </c>
    </row>
    <row r="532" spans="1:51" x14ac:dyDescent="0.25">
      <c r="A532" s="9" t="s">
        <v>489</v>
      </c>
      <c r="D532" s="113"/>
      <c r="E532" s="113"/>
      <c r="F532" s="52">
        <v>536</v>
      </c>
      <c r="G532" s="52">
        <v>321.60000000000002</v>
      </c>
      <c r="H532" s="52">
        <f t="shared" si="114"/>
        <v>12096.767640061367</v>
      </c>
      <c r="K532" s="52">
        <v>286</v>
      </c>
      <c r="L532" s="52">
        <f t="shared" si="111"/>
        <v>8580</v>
      </c>
      <c r="T532" s="52">
        <f t="shared" si="112"/>
        <v>0</v>
      </c>
      <c r="V532" s="51">
        <f t="shared" si="115"/>
        <v>34418.745696525497</v>
      </c>
      <c r="W532" s="51" t="s">
        <v>1426</v>
      </c>
      <c r="AG532">
        <v>321.59999999999997</v>
      </c>
      <c r="AH532">
        <v>214.4</v>
      </c>
      <c r="AY532">
        <v>12096.767640061367</v>
      </c>
    </row>
    <row r="533" spans="1:51" x14ac:dyDescent="0.25">
      <c r="A533" s="18" t="s">
        <v>490</v>
      </c>
      <c r="C533" s="53"/>
      <c r="D533" s="113"/>
      <c r="E533" s="113"/>
      <c r="F533" s="53"/>
      <c r="G533" s="53"/>
      <c r="H533" s="52">
        <f t="shared" si="114"/>
        <v>0</v>
      </c>
      <c r="K533" s="53"/>
      <c r="L533" s="52">
        <f t="shared" si="111"/>
        <v>0</v>
      </c>
      <c r="O533" s="53"/>
      <c r="P533" s="53"/>
      <c r="Q533" s="53"/>
      <c r="R533" s="53"/>
      <c r="S533" s="70">
        <v>75</v>
      </c>
      <c r="T533" s="52">
        <f t="shared" si="112"/>
        <v>3962.6623036649212</v>
      </c>
      <c r="V533" s="51">
        <f t="shared" si="115"/>
        <v>0</v>
      </c>
      <c r="AG533">
        <v>0</v>
      </c>
      <c r="AH533">
        <v>0</v>
      </c>
      <c r="AY533">
        <v>0</v>
      </c>
    </row>
    <row r="534" spans="1:51" x14ac:dyDescent="0.25">
      <c r="A534" s="18" t="s">
        <v>491</v>
      </c>
      <c r="D534" s="113"/>
      <c r="E534" s="113"/>
      <c r="F534" s="112">
        <v>1576</v>
      </c>
      <c r="G534" s="112">
        <v>945.6</v>
      </c>
      <c r="H534" s="112">
        <f>AY534</f>
        <v>35568.107837195363</v>
      </c>
      <c r="I534" s="112"/>
      <c r="J534" s="112"/>
      <c r="L534" s="52">
        <f t="shared" si="111"/>
        <v>0</v>
      </c>
      <c r="T534" s="52">
        <f t="shared" si="112"/>
        <v>0</v>
      </c>
      <c r="V534" s="51">
        <f t="shared" si="115"/>
        <v>0</v>
      </c>
      <c r="AG534">
        <v>945.59999999999991</v>
      </c>
      <c r="AH534">
        <v>630.40000000000009</v>
      </c>
      <c r="AY534">
        <v>35568.107837195363</v>
      </c>
    </row>
    <row r="535" spans="1:51" x14ac:dyDescent="0.25">
      <c r="A535" s="18" t="s">
        <v>492</v>
      </c>
      <c r="D535" s="113"/>
      <c r="E535" s="113"/>
      <c r="F535" s="112"/>
      <c r="G535" s="112"/>
      <c r="H535" s="112"/>
      <c r="I535" s="112"/>
      <c r="J535" s="112"/>
      <c r="L535" s="52">
        <f t="shared" si="111"/>
        <v>0</v>
      </c>
      <c r="T535" s="52">
        <f t="shared" si="112"/>
        <v>0</v>
      </c>
      <c r="V535" s="51">
        <f t="shared" si="115"/>
        <v>91870.679079981332</v>
      </c>
      <c r="AG535">
        <v>0</v>
      </c>
      <c r="AH535">
        <v>0</v>
      </c>
      <c r="AY535">
        <v>0</v>
      </c>
    </row>
    <row r="536" spans="1:51" x14ac:dyDescent="0.25">
      <c r="A536" s="18" t="s">
        <v>493</v>
      </c>
      <c r="C536" s="53"/>
      <c r="D536" s="113"/>
      <c r="E536" s="113"/>
      <c r="F536" s="112"/>
      <c r="G536" s="112"/>
      <c r="H536" s="112"/>
      <c r="I536" s="112"/>
      <c r="J536" s="112"/>
      <c r="K536" s="53"/>
      <c r="L536" s="52">
        <f t="shared" si="111"/>
        <v>0</v>
      </c>
      <c r="O536" s="53"/>
      <c r="P536" s="53"/>
      <c r="Q536" s="53"/>
      <c r="R536" s="53"/>
      <c r="S536" s="70">
        <v>75</v>
      </c>
      <c r="T536" s="52">
        <f t="shared" si="112"/>
        <v>3962.6623036649212</v>
      </c>
      <c r="V536" s="51">
        <f t="shared" si="115"/>
        <v>0</v>
      </c>
      <c r="AG536">
        <v>0</v>
      </c>
      <c r="AH536">
        <v>0</v>
      </c>
      <c r="AY536">
        <v>0</v>
      </c>
    </row>
    <row r="537" spans="1:51" x14ac:dyDescent="0.25">
      <c r="A537" s="14" t="s">
        <v>494</v>
      </c>
      <c r="C537" s="106">
        <v>103319.22222222222</v>
      </c>
      <c r="D537" s="113"/>
      <c r="E537" s="113"/>
      <c r="F537" s="112">
        <v>4374</v>
      </c>
      <c r="G537" s="112">
        <v>2524</v>
      </c>
      <c r="H537" s="112">
        <f>AY537</f>
        <v>94938.561951227894</v>
      </c>
      <c r="I537" s="112"/>
      <c r="J537" s="112"/>
      <c r="K537" s="112">
        <v>180</v>
      </c>
      <c r="L537" s="112">
        <f>K537*AF1</f>
        <v>5400</v>
      </c>
      <c r="M537" s="112"/>
      <c r="N537" s="112"/>
      <c r="O537" s="52">
        <v>80</v>
      </c>
      <c r="P537" s="52">
        <v>4520</v>
      </c>
      <c r="S537" s="53">
        <v>75</v>
      </c>
      <c r="T537" s="52">
        <f t="shared" si="112"/>
        <v>3962.6623036649212</v>
      </c>
      <c r="V537" s="51">
        <f t="shared" si="115"/>
        <v>0</v>
      </c>
      <c r="AG537">
        <v>2624.4</v>
      </c>
      <c r="AH537">
        <v>1749.6000000000001</v>
      </c>
      <c r="AY537">
        <v>94938.561951227894</v>
      </c>
    </row>
    <row r="538" spans="1:51" x14ac:dyDescent="0.25">
      <c r="A538" s="14" t="s">
        <v>498</v>
      </c>
      <c r="C538" s="106"/>
      <c r="D538" s="113"/>
      <c r="E538" s="113"/>
      <c r="F538" s="112"/>
      <c r="G538" s="112"/>
      <c r="H538" s="112"/>
      <c r="I538" s="112"/>
      <c r="J538" s="112"/>
      <c r="K538" s="112"/>
      <c r="L538" s="112"/>
      <c r="M538" s="112"/>
      <c r="N538" s="112"/>
      <c r="O538" s="115" t="s">
        <v>1332</v>
      </c>
      <c r="P538" s="115"/>
      <c r="Q538" s="115"/>
      <c r="R538" s="115"/>
      <c r="S538" s="53">
        <v>75</v>
      </c>
      <c r="T538" s="52">
        <f t="shared" si="112"/>
        <v>3962.6623036649212</v>
      </c>
      <c r="V538" s="51">
        <f t="shared" si="115"/>
        <v>0</v>
      </c>
      <c r="AG538">
        <v>0</v>
      </c>
      <c r="AH538">
        <v>0</v>
      </c>
      <c r="AY538">
        <v>0</v>
      </c>
    </row>
    <row r="539" spans="1:51" x14ac:dyDescent="0.25">
      <c r="A539" s="14" t="s">
        <v>495</v>
      </c>
      <c r="C539" s="53"/>
      <c r="D539" s="113"/>
      <c r="E539" s="113"/>
      <c r="F539" s="112"/>
      <c r="G539" s="112"/>
      <c r="H539" s="112"/>
      <c r="I539" s="112"/>
      <c r="J539" s="112"/>
      <c r="K539" s="53"/>
      <c r="L539" s="52">
        <f t="shared" ref="L539:L549" si="116">K539*AF$1</f>
        <v>0</v>
      </c>
      <c r="O539" s="54"/>
      <c r="P539" s="54"/>
      <c r="Q539" s="54"/>
      <c r="R539" s="54"/>
      <c r="S539" s="53">
        <v>75</v>
      </c>
      <c r="T539" s="52">
        <f t="shared" si="112"/>
        <v>3962.6623036649212</v>
      </c>
      <c r="V539" s="51">
        <f t="shared" si="115"/>
        <v>0</v>
      </c>
      <c r="AG539">
        <v>0</v>
      </c>
      <c r="AH539">
        <v>0</v>
      </c>
      <c r="AY539">
        <v>0</v>
      </c>
    </row>
    <row r="540" spans="1:51" x14ac:dyDescent="0.25">
      <c r="A540" s="14" t="s">
        <v>496</v>
      </c>
      <c r="C540" s="53"/>
      <c r="D540" s="113"/>
      <c r="E540" s="113"/>
      <c r="F540" s="112"/>
      <c r="G540" s="112"/>
      <c r="H540" s="112"/>
      <c r="I540" s="112"/>
      <c r="J540" s="112"/>
      <c r="K540" s="53"/>
      <c r="L540" s="52">
        <f t="shared" si="116"/>
        <v>0</v>
      </c>
      <c r="O540" s="54"/>
      <c r="P540" s="54"/>
      <c r="Q540" s="54"/>
      <c r="R540" s="54"/>
      <c r="S540" s="53"/>
      <c r="T540" s="52">
        <f t="shared" si="112"/>
        <v>0</v>
      </c>
      <c r="V540" s="51">
        <f t="shared" si="115"/>
        <v>0</v>
      </c>
      <c r="AG540">
        <v>0</v>
      </c>
      <c r="AH540">
        <v>0</v>
      </c>
      <c r="AY540">
        <v>0</v>
      </c>
    </row>
    <row r="541" spans="1:51" x14ac:dyDescent="0.25">
      <c r="A541" s="14" t="s">
        <v>497</v>
      </c>
      <c r="C541" s="53"/>
      <c r="D541" s="113"/>
      <c r="E541" s="113"/>
      <c r="F541" s="112"/>
      <c r="G541" s="112"/>
      <c r="H541" s="112"/>
      <c r="I541" s="112"/>
      <c r="J541" s="112"/>
      <c r="K541" s="53"/>
      <c r="L541" s="52">
        <f t="shared" si="116"/>
        <v>0</v>
      </c>
      <c r="O541" s="54"/>
      <c r="P541" s="54"/>
      <c r="Q541" s="54"/>
      <c r="R541" s="54"/>
      <c r="S541" s="53"/>
      <c r="T541" s="52">
        <f t="shared" si="112"/>
        <v>0</v>
      </c>
      <c r="V541" s="51">
        <f t="shared" si="115"/>
        <v>0</v>
      </c>
      <c r="AG541">
        <v>0</v>
      </c>
      <c r="AH541">
        <v>0</v>
      </c>
      <c r="AY541">
        <v>0</v>
      </c>
    </row>
    <row r="542" spans="1:51" x14ac:dyDescent="0.25">
      <c r="A542" s="18" t="s">
        <v>499</v>
      </c>
      <c r="C542" s="53"/>
      <c r="D542" s="113"/>
      <c r="E542" s="113"/>
      <c r="F542" s="53"/>
      <c r="G542" s="53"/>
      <c r="H542" s="52">
        <f t="shared" ref="H542:H547" si="117">G542*$AD$1</f>
        <v>0</v>
      </c>
      <c r="K542" s="53"/>
      <c r="L542" s="52">
        <f t="shared" si="116"/>
        <v>0</v>
      </c>
      <c r="O542" s="53"/>
      <c r="P542" s="53"/>
      <c r="Q542" s="53"/>
      <c r="R542" s="53"/>
      <c r="S542" s="70">
        <v>75</v>
      </c>
      <c r="T542" s="52">
        <f t="shared" si="112"/>
        <v>3962.6623036649212</v>
      </c>
      <c r="V542" s="51">
        <f t="shared" si="115"/>
        <v>0</v>
      </c>
      <c r="AG542">
        <v>0</v>
      </c>
      <c r="AH542">
        <v>0</v>
      </c>
      <c r="AY542">
        <v>0</v>
      </c>
    </row>
    <row r="543" spans="1:51" x14ac:dyDescent="0.25">
      <c r="A543" s="9" t="s">
        <v>500</v>
      </c>
      <c r="D543" s="113"/>
      <c r="E543" s="113"/>
      <c r="H543" s="52">
        <f t="shared" si="117"/>
        <v>0</v>
      </c>
      <c r="L543" s="52">
        <f t="shared" si="116"/>
        <v>0</v>
      </c>
      <c r="O543" s="52">
        <v>42</v>
      </c>
      <c r="P543" s="52">
        <v>2373</v>
      </c>
      <c r="T543" s="52">
        <f t="shared" si="112"/>
        <v>0</v>
      </c>
      <c r="V543" s="51">
        <f t="shared" si="115"/>
        <v>0</v>
      </c>
      <c r="AG543">
        <v>0</v>
      </c>
      <c r="AH543">
        <v>0</v>
      </c>
      <c r="AY543">
        <v>0</v>
      </c>
    </row>
    <row r="544" spans="1:51" x14ac:dyDescent="0.25">
      <c r="A544" s="13" t="s">
        <v>501</v>
      </c>
      <c r="C544" s="53"/>
      <c r="D544" s="117"/>
      <c r="E544" s="117"/>
      <c r="F544" s="53"/>
      <c r="G544" s="53"/>
      <c r="H544" s="52">
        <f t="shared" si="117"/>
        <v>0</v>
      </c>
      <c r="K544" s="53"/>
      <c r="L544" s="52">
        <f t="shared" si="116"/>
        <v>0</v>
      </c>
      <c r="O544" s="53"/>
      <c r="P544" s="53"/>
      <c r="Q544" s="53"/>
      <c r="R544" s="53"/>
      <c r="S544" s="53">
        <v>75</v>
      </c>
      <c r="T544" s="52">
        <f t="shared" si="112"/>
        <v>3962.6623036649212</v>
      </c>
      <c r="V544" s="51">
        <f t="shared" si="115"/>
        <v>0</v>
      </c>
      <c r="AG544">
        <v>0</v>
      </c>
      <c r="AH544">
        <v>0</v>
      </c>
      <c r="AY544">
        <v>0</v>
      </c>
    </row>
    <row r="545" spans="1:51" x14ac:dyDescent="0.25">
      <c r="A545" s="13" t="s">
        <v>502</v>
      </c>
      <c r="C545" s="53"/>
      <c r="D545" s="53"/>
      <c r="E545" s="53"/>
      <c r="F545" s="53"/>
      <c r="G545" s="53"/>
      <c r="H545" s="52">
        <f t="shared" si="117"/>
        <v>0</v>
      </c>
      <c r="K545" s="53"/>
      <c r="L545" s="52">
        <f t="shared" si="116"/>
        <v>0</v>
      </c>
      <c r="O545" s="52">
        <v>80</v>
      </c>
      <c r="P545" s="52">
        <v>4520</v>
      </c>
      <c r="S545" s="53">
        <v>75</v>
      </c>
      <c r="T545" s="52">
        <f t="shared" si="112"/>
        <v>3962.6623036649212</v>
      </c>
      <c r="V545" s="51">
        <f t="shared" si="115"/>
        <v>0</v>
      </c>
      <c r="AG545">
        <v>0</v>
      </c>
      <c r="AH545">
        <v>0</v>
      </c>
      <c r="AY545">
        <v>0</v>
      </c>
    </row>
    <row r="546" spans="1:51" x14ac:dyDescent="0.25">
      <c r="A546" s="14" t="s">
        <v>503</v>
      </c>
      <c r="C546" s="53"/>
      <c r="D546" s="53"/>
      <c r="E546" s="53"/>
      <c r="F546" s="53"/>
      <c r="G546" s="53"/>
      <c r="H546" s="52">
        <f t="shared" si="117"/>
        <v>0</v>
      </c>
      <c r="K546" s="53"/>
      <c r="L546" s="52">
        <f t="shared" si="116"/>
        <v>0</v>
      </c>
      <c r="O546" s="54"/>
      <c r="P546" s="54"/>
      <c r="Q546" s="54"/>
      <c r="R546" s="54"/>
      <c r="S546" s="53">
        <v>99</v>
      </c>
      <c r="T546" s="52">
        <f t="shared" si="112"/>
        <v>5230.7142408376958</v>
      </c>
      <c r="V546" s="51" t="e">
        <f>$AY$1*#REF!</f>
        <v>#REF!</v>
      </c>
      <c r="AG546">
        <v>0</v>
      </c>
      <c r="AH546">
        <v>0</v>
      </c>
      <c r="AY546">
        <v>0</v>
      </c>
    </row>
    <row r="547" spans="1:51" x14ac:dyDescent="0.25">
      <c r="A547" s="14" t="s">
        <v>504</v>
      </c>
      <c r="C547" s="53"/>
      <c r="D547" s="53"/>
      <c r="E547" s="53"/>
      <c r="F547" s="53"/>
      <c r="G547" s="53"/>
      <c r="H547" s="52">
        <f t="shared" si="117"/>
        <v>0</v>
      </c>
      <c r="K547" s="53"/>
      <c r="L547" s="52">
        <f t="shared" si="116"/>
        <v>0</v>
      </c>
      <c r="O547" s="54"/>
      <c r="P547" s="54"/>
      <c r="Q547" s="54"/>
      <c r="R547" s="54"/>
      <c r="S547" s="53">
        <v>9</v>
      </c>
      <c r="T547" s="52">
        <f t="shared" si="112"/>
        <v>475.51947643979054</v>
      </c>
      <c r="V547" s="51">
        <f>$AY$1*H548</f>
        <v>20747.340362753312</v>
      </c>
      <c r="AG547">
        <v>0</v>
      </c>
      <c r="AH547">
        <v>0</v>
      </c>
      <c r="AY547">
        <v>0</v>
      </c>
    </row>
    <row r="548" spans="1:51" x14ac:dyDescent="0.25">
      <c r="A548" s="16" t="s">
        <v>505</v>
      </c>
      <c r="F548" s="71">
        <v>950</v>
      </c>
      <c r="G548" s="71">
        <v>570</v>
      </c>
      <c r="H548" s="52">
        <f>AY548</f>
        <v>21440.166526228168</v>
      </c>
      <c r="K548" s="71">
        <v>177</v>
      </c>
      <c r="L548" s="52">
        <f t="shared" si="116"/>
        <v>5310</v>
      </c>
      <c r="T548" s="52">
        <f t="shared" si="112"/>
        <v>0</v>
      </c>
      <c r="V548" s="51">
        <f t="shared" ref="V548:V561" si="118">$AY$1*H550</f>
        <v>0</v>
      </c>
      <c r="AG548">
        <v>570</v>
      </c>
      <c r="AH548">
        <v>380</v>
      </c>
      <c r="AY548">
        <v>21440.166526228168</v>
      </c>
    </row>
    <row r="549" spans="1:51" x14ac:dyDescent="0.25">
      <c r="A549" s="12" t="s">
        <v>506</v>
      </c>
      <c r="F549" s="52">
        <v>450</v>
      </c>
      <c r="G549" s="52">
        <v>270</v>
      </c>
      <c r="H549" s="52">
        <f t="shared" ref="H549:H560" si="119">AY549</f>
        <v>10155.868354529133</v>
      </c>
      <c r="K549" s="52">
        <v>160</v>
      </c>
      <c r="L549" s="52">
        <f t="shared" si="116"/>
        <v>4800</v>
      </c>
      <c r="T549" s="52">
        <f t="shared" si="112"/>
        <v>0</v>
      </c>
      <c r="V549" s="51">
        <f t="shared" si="118"/>
        <v>0</v>
      </c>
      <c r="AG549">
        <v>270</v>
      </c>
      <c r="AH549">
        <v>180</v>
      </c>
      <c r="AY549">
        <v>10155.868354529133</v>
      </c>
    </row>
    <row r="550" spans="1:51" x14ac:dyDescent="0.25">
      <c r="A550" s="9" t="s">
        <v>507</v>
      </c>
      <c r="F550" s="52">
        <v>1274</v>
      </c>
      <c r="H550" s="52">
        <f t="shared" si="119"/>
        <v>0</v>
      </c>
      <c r="K550" s="52">
        <v>1274</v>
      </c>
      <c r="L550" s="52">
        <f>K550*$AD$1</f>
        <v>49520.890885815927</v>
      </c>
      <c r="T550" s="52">
        <f t="shared" si="112"/>
        <v>0</v>
      </c>
      <c r="V550" s="51">
        <f t="shared" si="118"/>
        <v>16008.211037787556</v>
      </c>
      <c r="AG550">
        <v>0</v>
      </c>
      <c r="AH550">
        <v>0</v>
      </c>
      <c r="AY550">
        <v>0</v>
      </c>
    </row>
    <row r="551" spans="1:51" x14ac:dyDescent="0.25">
      <c r="A551" s="14" t="s">
        <v>508</v>
      </c>
      <c r="C551" s="53"/>
      <c r="D551" s="53"/>
      <c r="E551" s="53"/>
      <c r="F551" s="53"/>
      <c r="G551" s="53"/>
      <c r="H551" s="52">
        <f t="shared" si="119"/>
        <v>0</v>
      </c>
      <c r="K551" s="53"/>
      <c r="L551" s="52">
        <f t="shared" ref="L551:L560" si="120">K551*AF$1</f>
        <v>0</v>
      </c>
      <c r="O551" s="54"/>
      <c r="P551" s="54"/>
      <c r="Q551" s="54"/>
      <c r="R551" s="54"/>
      <c r="S551" s="53">
        <v>21</v>
      </c>
      <c r="T551" s="52">
        <f t="shared" si="112"/>
        <v>1109.545445026178</v>
      </c>
      <c r="V551" s="51">
        <f t="shared" si="118"/>
        <v>0</v>
      </c>
      <c r="AG551">
        <v>0</v>
      </c>
      <c r="AH551">
        <v>0</v>
      </c>
      <c r="AY551">
        <v>0</v>
      </c>
    </row>
    <row r="552" spans="1:51" x14ac:dyDescent="0.25">
      <c r="A552" s="9" t="s">
        <v>509</v>
      </c>
      <c r="F552" s="52">
        <v>733</v>
      </c>
      <c r="G552" s="52">
        <v>439.8</v>
      </c>
      <c r="H552" s="52">
        <f t="shared" si="119"/>
        <v>16542.781119710788</v>
      </c>
      <c r="K552" s="52">
        <v>120</v>
      </c>
      <c r="L552" s="52">
        <f t="shared" si="120"/>
        <v>3600</v>
      </c>
      <c r="T552" s="52">
        <f t="shared" si="112"/>
        <v>0</v>
      </c>
      <c r="V552" s="51">
        <f t="shared" si="118"/>
        <v>14064.512835382246</v>
      </c>
      <c r="AG552">
        <v>439.8</v>
      </c>
      <c r="AH552">
        <v>293.2</v>
      </c>
      <c r="AY552">
        <v>16542.781119710788</v>
      </c>
    </row>
    <row r="553" spans="1:51" x14ac:dyDescent="0.25">
      <c r="A553" s="9" t="s">
        <v>510</v>
      </c>
      <c r="H553" s="52">
        <f t="shared" si="119"/>
        <v>0</v>
      </c>
      <c r="L553" s="52">
        <f t="shared" si="120"/>
        <v>0</v>
      </c>
      <c r="O553" s="52">
        <v>695</v>
      </c>
      <c r="P553" s="60">
        <v>58458.5</v>
      </c>
      <c r="T553" s="52">
        <f t="shared" si="112"/>
        <v>0</v>
      </c>
      <c r="U553" s="51" t="s">
        <v>1382</v>
      </c>
      <c r="V553" s="51">
        <f t="shared" si="118"/>
        <v>0</v>
      </c>
      <c r="AG553">
        <v>0</v>
      </c>
      <c r="AH553">
        <v>0</v>
      </c>
      <c r="AY553">
        <v>0</v>
      </c>
    </row>
    <row r="554" spans="1:51" x14ac:dyDescent="0.25">
      <c r="A554" s="9" t="s">
        <v>511</v>
      </c>
      <c r="F554" s="52">
        <v>644</v>
      </c>
      <c r="G554" s="52">
        <v>386.4</v>
      </c>
      <c r="H554" s="52">
        <f t="shared" si="119"/>
        <v>14534.176045148359</v>
      </c>
      <c r="K554" s="52">
        <v>117</v>
      </c>
      <c r="L554" s="52">
        <f t="shared" si="120"/>
        <v>3510</v>
      </c>
      <c r="T554" s="52">
        <f t="shared" si="112"/>
        <v>0</v>
      </c>
      <c r="V554" s="51">
        <f t="shared" si="118"/>
        <v>0</v>
      </c>
      <c r="AG554">
        <v>386.4</v>
      </c>
      <c r="AH554">
        <v>257.60000000000002</v>
      </c>
      <c r="AY554">
        <v>14534.176045148359</v>
      </c>
    </row>
    <row r="555" spans="1:51" x14ac:dyDescent="0.25">
      <c r="A555" s="9" t="s">
        <v>512</v>
      </c>
      <c r="H555" s="52">
        <f t="shared" si="119"/>
        <v>0</v>
      </c>
      <c r="L555" s="52">
        <f t="shared" si="120"/>
        <v>0</v>
      </c>
      <c r="O555" s="52">
        <v>378</v>
      </c>
      <c r="P555" s="52">
        <v>19845</v>
      </c>
      <c r="T555" s="52">
        <f t="shared" si="112"/>
        <v>0</v>
      </c>
      <c r="V555" s="51">
        <f t="shared" si="118"/>
        <v>0</v>
      </c>
      <c r="AG555">
        <v>0</v>
      </c>
      <c r="AH555">
        <v>0</v>
      </c>
      <c r="AY555">
        <v>0</v>
      </c>
    </row>
    <row r="556" spans="1:51" x14ac:dyDescent="0.25">
      <c r="A556" s="9" t="s">
        <v>513</v>
      </c>
      <c r="H556" s="52">
        <f t="shared" si="119"/>
        <v>0</v>
      </c>
      <c r="L556" s="52">
        <f t="shared" si="120"/>
        <v>0</v>
      </c>
      <c r="O556" s="52">
        <v>208</v>
      </c>
      <c r="P556" s="52">
        <v>11752</v>
      </c>
      <c r="T556" s="52">
        <f t="shared" si="112"/>
        <v>0</v>
      </c>
      <c r="V556" s="51">
        <f t="shared" si="118"/>
        <v>0</v>
      </c>
      <c r="AG556">
        <v>0</v>
      </c>
      <c r="AH556">
        <v>0</v>
      </c>
      <c r="AY556">
        <v>0</v>
      </c>
    </row>
    <row r="557" spans="1:51" x14ac:dyDescent="0.25">
      <c r="A557" s="14" t="s">
        <v>514</v>
      </c>
      <c r="C557" s="53"/>
      <c r="D557" s="53"/>
      <c r="E557" s="53"/>
      <c r="F557" s="53"/>
      <c r="G557" s="53"/>
      <c r="H557" s="52">
        <f t="shared" si="119"/>
        <v>0</v>
      </c>
      <c r="K557" s="53"/>
      <c r="L557" s="52">
        <f t="shared" si="120"/>
        <v>0</v>
      </c>
      <c r="O557" s="54"/>
      <c r="P557" s="54"/>
      <c r="Q557" s="54"/>
      <c r="R557" s="54"/>
      <c r="S557" s="53">
        <v>9</v>
      </c>
      <c r="T557" s="52">
        <f t="shared" si="112"/>
        <v>475.51947643979054</v>
      </c>
      <c r="V557" s="51">
        <f t="shared" si="118"/>
        <v>0</v>
      </c>
      <c r="AG557">
        <v>0</v>
      </c>
      <c r="AH557">
        <v>0</v>
      </c>
      <c r="AY557">
        <v>0</v>
      </c>
    </row>
    <row r="558" spans="1:51" x14ac:dyDescent="0.25">
      <c r="A558" s="14" t="s">
        <v>514</v>
      </c>
      <c r="C558" s="53"/>
      <c r="D558" s="53"/>
      <c r="E558" s="53"/>
      <c r="F558" s="53"/>
      <c r="G558" s="53"/>
      <c r="H558" s="52">
        <f t="shared" si="119"/>
        <v>0</v>
      </c>
      <c r="K558" s="53"/>
      <c r="L558" s="52">
        <f t="shared" si="120"/>
        <v>0</v>
      </c>
      <c r="O558" s="54"/>
      <c r="P558" s="54"/>
      <c r="Q558" s="54"/>
      <c r="R558" s="54"/>
      <c r="S558" s="53">
        <v>84</v>
      </c>
      <c r="T558" s="52">
        <f t="shared" si="112"/>
        <v>4438.1817801047118</v>
      </c>
      <c r="V558" s="51">
        <f t="shared" si="118"/>
        <v>0</v>
      </c>
      <c r="AG558">
        <v>0</v>
      </c>
      <c r="AH558">
        <v>0</v>
      </c>
      <c r="AY558">
        <v>0</v>
      </c>
    </row>
    <row r="559" spans="1:51" x14ac:dyDescent="0.25">
      <c r="A559" s="9" t="s">
        <v>515</v>
      </c>
      <c r="H559" s="52">
        <f t="shared" si="119"/>
        <v>0</v>
      </c>
      <c r="L559" s="52">
        <f t="shared" si="120"/>
        <v>0</v>
      </c>
      <c r="O559" s="52">
        <v>337</v>
      </c>
      <c r="P559" s="60">
        <v>17692.5</v>
      </c>
      <c r="T559" s="52">
        <f t="shared" si="112"/>
        <v>0</v>
      </c>
      <c r="V559" s="51">
        <f t="shared" si="118"/>
        <v>0</v>
      </c>
      <c r="AG559">
        <v>0</v>
      </c>
      <c r="AH559">
        <v>0</v>
      </c>
      <c r="AY559">
        <v>0</v>
      </c>
    </row>
    <row r="560" spans="1:51" x14ac:dyDescent="0.25">
      <c r="A560" s="9" t="s">
        <v>516</v>
      </c>
      <c r="H560" s="52">
        <f t="shared" si="119"/>
        <v>0</v>
      </c>
      <c r="L560" s="52">
        <f t="shared" si="120"/>
        <v>0</v>
      </c>
      <c r="O560" s="52">
        <v>405</v>
      </c>
      <c r="P560" s="60">
        <v>21262.5</v>
      </c>
      <c r="T560" s="52">
        <f t="shared" si="112"/>
        <v>0</v>
      </c>
      <c r="V560" s="51">
        <f t="shared" si="118"/>
        <v>0</v>
      </c>
      <c r="AG560">
        <v>0</v>
      </c>
      <c r="AH560">
        <v>0</v>
      </c>
      <c r="AY560">
        <v>0</v>
      </c>
    </row>
    <row r="561" spans="1:51" x14ac:dyDescent="0.25">
      <c r="A561" s="9" t="s">
        <v>517</v>
      </c>
      <c r="C561" s="52">
        <v>103319.22222222222</v>
      </c>
      <c r="F561" s="112" t="s">
        <v>1352</v>
      </c>
      <c r="G561" s="112"/>
      <c r="H561" s="112"/>
      <c r="I561" s="112"/>
      <c r="J561" s="112"/>
      <c r="K561" s="112" t="s">
        <v>1352</v>
      </c>
      <c r="L561" s="112"/>
      <c r="M561" s="112"/>
      <c r="N561" s="112"/>
      <c r="O561" s="52">
        <v>300</v>
      </c>
      <c r="P561" s="52">
        <v>16950</v>
      </c>
      <c r="S561" s="112" t="s">
        <v>1332</v>
      </c>
      <c r="T561" s="112"/>
      <c r="V561" s="51">
        <f t="shared" si="118"/>
        <v>8102.3823942962927</v>
      </c>
      <c r="AG561" t="e">
        <v>#VALUE!</v>
      </c>
      <c r="AH561" t="e">
        <v>#VALUE!</v>
      </c>
      <c r="AY561">
        <v>0</v>
      </c>
    </row>
    <row r="562" spans="1:51" x14ac:dyDescent="0.25">
      <c r="A562" s="14" t="s">
        <v>518</v>
      </c>
      <c r="C562" s="53"/>
      <c r="D562" s="53"/>
      <c r="E562" s="53"/>
      <c r="F562" s="53"/>
      <c r="G562" s="53"/>
      <c r="H562" s="52">
        <f t="shared" ref="H562:H571" si="121">G562*$AD$1</f>
        <v>0</v>
      </c>
      <c r="K562" s="53"/>
      <c r="L562" s="52">
        <f t="shared" ref="L562:L571" si="122">K562*AF$1</f>
        <v>0</v>
      </c>
      <c r="O562" s="54"/>
      <c r="P562" s="54"/>
      <c r="Q562" s="54"/>
      <c r="R562" s="54"/>
      <c r="S562" s="70">
        <v>14</v>
      </c>
      <c r="T562" s="52">
        <f t="shared" ref="T562:T571" si="123">S562*AE$478</f>
        <v>739.69696335078538</v>
      </c>
      <c r="V562" s="51" t="e">
        <f>$AY$1*#REF!</f>
        <v>#REF!</v>
      </c>
      <c r="AG562">
        <v>0</v>
      </c>
      <c r="AH562">
        <v>0</v>
      </c>
      <c r="AY562">
        <v>0</v>
      </c>
    </row>
    <row r="563" spans="1:51" x14ac:dyDescent="0.25">
      <c r="A563" s="14" t="s">
        <v>519</v>
      </c>
      <c r="C563" s="53"/>
      <c r="D563" s="53"/>
      <c r="E563" s="53"/>
      <c r="F563" s="52">
        <v>371</v>
      </c>
      <c r="G563" s="52">
        <v>222.6</v>
      </c>
      <c r="H563" s="52">
        <f>AY563</f>
        <v>8372.9492434006843</v>
      </c>
      <c r="K563" s="53"/>
      <c r="L563" s="52">
        <f t="shared" si="122"/>
        <v>0</v>
      </c>
      <c r="O563" s="54"/>
      <c r="P563" s="54"/>
      <c r="Q563" s="54"/>
      <c r="R563" s="54"/>
      <c r="S563" s="53">
        <v>20</v>
      </c>
      <c r="T563" s="52">
        <f t="shared" si="123"/>
        <v>1056.7099476439789</v>
      </c>
      <c r="V563" s="51">
        <f>$AY$1*H564</f>
        <v>0</v>
      </c>
      <c r="AG563">
        <v>222.6</v>
      </c>
      <c r="AH563">
        <v>148.4</v>
      </c>
      <c r="AY563">
        <v>8372.9492434006843</v>
      </c>
    </row>
    <row r="564" spans="1:51" x14ac:dyDescent="0.25">
      <c r="A564" s="14" t="s">
        <v>520</v>
      </c>
      <c r="C564" s="53"/>
      <c r="D564" s="53"/>
      <c r="E564" s="53"/>
      <c r="F564" s="53"/>
      <c r="G564" s="53"/>
      <c r="H564" s="52">
        <f t="shared" si="121"/>
        <v>0</v>
      </c>
      <c r="K564" s="53"/>
      <c r="L564" s="52">
        <f t="shared" si="122"/>
        <v>0</v>
      </c>
      <c r="O564" s="54"/>
      <c r="P564" s="54"/>
      <c r="Q564" s="54"/>
      <c r="R564" s="54"/>
      <c r="S564" s="53">
        <v>9</v>
      </c>
      <c r="T564" s="52">
        <f t="shared" si="123"/>
        <v>475.51947643979054</v>
      </c>
      <c r="V564" s="51">
        <f>$AY$1*H566</f>
        <v>0</v>
      </c>
      <c r="AG564">
        <v>0</v>
      </c>
      <c r="AH564">
        <v>0</v>
      </c>
      <c r="AY564">
        <v>0</v>
      </c>
    </row>
    <row r="565" spans="1:51" x14ac:dyDescent="0.25">
      <c r="A565" s="18" t="s">
        <v>521</v>
      </c>
      <c r="C565" s="53"/>
      <c r="D565" s="53"/>
      <c r="E565" s="53"/>
      <c r="F565" s="53"/>
      <c r="G565" s="53"/>
      <c r="H565" s="52">
        <f t="shared" si="121"/>
        <v>0</v>
      </c>
      <c r="K565" s="53"/>
      <c r="L565" s="52">
        <f t="shared" si="122"/>
        <v>0</v>
      </c>
      <c r="O565" s="53"/>
      <c r="P565" s="53"/>
      <c r="Q565" s="53"/>
      <c r="R565" s="53"/>
      <c r="S565" s="70">
        <v>28</v>
      </c>
      <c r="T565" s="52">
        <f t="shared" si="123"/>
        <v>1479.3939267015708</v>
      </c>
      <c r="V565" s="51">
        <f>$AY$1*H567</f>
        <v>0</v>
      </c>
      <c r="AG565">
        <v>0</v>
      </c>
      <c r="AH565">
        <v>0</v>
      </c>
      <c r="AY565">
        <v>0</v>
      </c>
    </row>
    <row r="566" spans="1:51" x14ac:dyDescent="0.25">
      <c r="A566" s="14" t="s">
        <v>522</v>
      </c>
      <c r="C566" s="53"/>
      <c r="D566" s="53"/>
      <c r="E566" s="53"/>
      <c r="F566" s="53"/>
      <c r="G566" s="53"/>
      <c r="H566" s="52">
        <f t="shared" si="121"/>
        <v>0</v>
      </c>
      <c r="K566" s="53"/>
      <c r="L566" s="52">
        <f t="shared" si="122"/>
        <v>0</v>
      </c>
      <c r="O566" s="54"/>
      <c r="P566" s="54"/>
      <c r="Q566" s="54"/>
      <c r="R566" s="54"/>
      <c r="S566" s="53">
        <v>12</v>
      </c>
      <c r="T566" s="52">
        <f t="shared" si="123"/>
        <v>634.02596858638742</v>
      </c>
      <c r="V566" s="51" t="e">
        <f>$AY$1*#REF!</f>
        <v>#REF!</v>
      </c>
      <c r="AG566">
        <v>0</v>
      </c>
      <c r="AH566">
        <v>0</v>
      </c>
      <c r="AY566">
        <v>0</v>
      </c>
    </row>
    <row r="567" spans="1:51" x14ac:dyDescent="0.25">
      <c r="A567" s="9" t="s">
        <v>523</v>
      </c>
      <c r="H567" s="52">
        <f t="shared" si="121"/>
        <v>0</v>
      </c>
      <c r="L567" s="52">
        <f t="shared" si="122"/>
        <v>0</v>
      </c>
      <c r="O567" s="52">
        <v>492</v>
      </c>
      <c r="P567" s="52">
        <v>25830</v>
      </c>
      <c r="T567" s="52">
        <f t="shared" si="123"/>
        <v>0</v>
      </c>
      <c r="V567" s="51">
        <f>$AY$1*H568</f>
        <v>0</v>
      </c>
      <c r="AG567">
        <v>0</v>
      </c>
      <c r="AH567">
        <v>0</v>
      </c>
      <c r="AY567">
        <v>0</v>
      </c>
    </row>
    <row r="568" spans="1:51" x14ac:dyDescent="0.25">
      <c r="A568" s="9" t="s">
        <v>524</v>
      </c>
      <c r="H568" s="52">
        <f t="shared" si="121"/>
        <v>0</v>
      </c>
      <c r="L568" s="52">
        <f t="shared" si="122"/>
        <v>0</v>
      </c>
      <c r="O568" s="52">
        <v>250</v>
      </c>
      <c r="P568" s="52">
        <v>14125</v>
      </c>
      <c r="T568" s="52">
        <f t="shared" si="123"/>
        <v>0</v>
      </c>
      <c r="V568" s="51">
        <f>$AY$1*H570</f>
        <v>0</v>
      </c>
      <c r="AG568">
        <v>0</v>
      </c>
      <c r="AH568">
        <v>0</v>
      </c>
      <c r="AY568">
        <v>0</v>
      </c>
    </row>
    <row r="569" spans="1:51" x14ac:dyDescent="0.25">
      <c r="A569" s="12" t="s">
        <v>525</v>
      </c>
      <c r="C569" s="53"/>
      <c r="D569" s="53"/>
      <c r="E569" s="53"/>
      <c r="F569" s="53"/>
      <c r="G569" s="53"/>
      <c r="H569" s="52">
        <f t="shared" si="121"/>
        <v>0</v>
      </c>
      <c r="K569" s="53"/>
      <c r="L569" s="52">
        <f t="shared" si="122"/>
        <v>0</v>
      </c>
      <c r="O569" s="52">
        <v>724</v>
      </c>
      <c r="P569" s="52">
        <v>40906</v>
      </c>
      <c r="S569" s="53">
        <v>18</v>
      </c>
      <c r="T569" s="52">
        <f t="shared" si="123"/>
        <v>951.03895287958107</v>
      </c>
      <c r="V569" s="51">
        <f>$AY$1*H571</f>
        <v>0</v>
      </c>
      <c r="AG569">
        <v>0</v>
      </c>
      <c r="AH569">
        <v>0</v>
      </c>
      <c r="AY569">
        <v>0</v>
      </c>
    </row>
    <row r="570" spans="1:51" x14ac:dyDescent="0.25">
      <c r="A570" s="12" t="s">
        <v>526</v>
      </c>
      <c r="C570" s="53"/>
      <c r="D570" s="53"/>
      <c r="E570" s="53"/>
      <c r="F570" s="53"/>
      <c r="G570" s="53"/>
      <c r="H570" s="52">
        <f t="shared" si="121"/>
        <v>0</v>
      </c>
      <c r="K570" s="53"/>
      <c r="L570" s="52">
        <f t="shared" si="122"/>
        <v>0</v>
      </c>
      <c r="O570" s="53"/>
      <c r="P570" s="53"/>
      <c r="Q570" s="53"/>
      <c r="R570" s="53"/>
      <c r="S570" s="53">
        <v>9</v>
      </c>
      <c r="T570" s="52">
        <f t="shared" si="123"/>
        <v>475.51947643979054</v>
      </c>
      <c r="V570" s="51" t="e">
        <f>$AY$1*#REF!</f>
        <v>#REF!</v>
      </c>
      <c r="AG570">
        <v>0</v>
      </c>
      <c r="AH570">
        <v>0</v>
      </c>
      <c r="AY570">
        <v>0</v>
      </c>
    </row>
    <row r="571" spans="1:51" x14ac:dyDescent="0.25">
      <c r="A571" s="12" t="s">
        <v>527</v>
      </c>
      <c r="C571" s="53"/>
      <c r="D571" s="53"/>
      <c r="E571" s="53"/>
      <c r="F571" s="53"/>
      <c r="G571" s="53"/>
      <c r="H571" s="52">
        <f t="shared" si="121"/>
        <v>0</v>
      </c>
      <c r="K571" s="53"/>
      <c r="L571" s="52">
        <f t="shared" si="122"/>
        <v>0</v>
      </c>
      <c r="O571" s="53"/>
      <c r="P571" s="53"/>
      <c r="Q571" s="53"/>
      <c r="R571" s="53"/>
      <c r="S571" s="53">
        <v>9</v>
      </c>
      <c r="T571" s="52">
        <f t="shared" si="123"/>
        <v>475.51947643979054</v>
      </c>
      <c r="V571" s="51" t="e">
        <f>$AY$1*#REF!</f>
        <v>#REF!</v>
      </c>
      <c r="AG571">
        <v>0</v>
      </c>
      <c r="AH571">
        <v>0</v>
      </c>
      <c r="AY571">
        <v>0</v>
      </c>
    </row>
    <row r="572" spans="1:51" x14ac:dyDescent="0.25">
      <c r="A572" s="14" t="s">
        <v>528</v>
      </c>
      <c r="C572" s="112">
        <v>103319.22222222222</v>
      </c>
      <c r="F572" s="112" t="s">
        <v>1341</v>
      </c>
      <c r="G572" s="112"/>
      <c r="H572" s="112"/>
      <c r="I572" s="112"/>
      <c r="J572" s="112"/>
      <c r="K572" s="112" t="s">
        <v>1341</v>
      </c>
      <c r="L572" s="112"/>
      <c r="M572" s="112"/>
      <c r="N572" s="112"/>
      <c r="O572" s="112" t="s">
        <v>1332</v>
      </c>
      <c r="P572" s="112"/>
      <c r="Q572" s="112"/>
      <c r="R572" s="112"/>
      <c r="S572" s="112" t="s">
        <v>1332</v>
      </c>
      <c r="T572" s="112"/>
      <c r="V572" s="51">
        <f>$AY$1*H574</f>
        <v>0</v>
      </c>
      <c r="AG572" t="e">
        <v>#VALUE!</v>
      </c>
      <c r="AH572" t="e">
        <v>#VALUE!</v>
      </c>
      <c r="AY572">
        <v>0</v>
      </c>
    </row>
    <row r="573" spans="1:51" x14ac:dyDescent="0.25">
      <c r="A573" s="14" t="s">
        <v>529</v>
      </c>
      <c r="B573" s="52">
        <v>1</v>
      </c>
      <c r="C573" s="112"/>
      <c r="F573" s="112" t="s">
        <v>1341</v>
      </c>
      <c r="G573" s="112"/>
      <c r="H573" s="112"/>
      <c r="I573" s="112"/>
      <c r="J573" s="112"/>
      <c r="K573" s="112" t="s">
        <v>1341</v>
      </c>
      <c r="L573" s="112"/>
      <c r="M573" s="112"/>
      <c r="N573" s="112"/>
      <c r="O573" s="112" t="s">
        <v>1332</v>
      </c>
      <c r="P573" s="112"/>
      <c r="Q573" s="112"/>
      <c r="R573" s="112"/>
      <c r="S573" s="112" t="s">
        <v>1332</v>
      </c>
      <c r="T573" s="112"/>
      <c r="V573" s="51" t="e">
        <f>$AY$1*#REF!</f>
        <v>#REF!</v>
      </c>
      <c r="AG573" t="e">
        <v>#VALUE!</v>
      </c>
      <c r="AH573" t="e">
        <v>#VALUE!</v>
      </c>
      <c r="AY573">
        <v>0</v>
      </c>
    </row>
    <row r="574" spans="1:51" x14ac:dyDescent="0.25">
      <c r="A574" s="14" t="s">
        <v>530</v>
      </c>
      <c r="C574" s="53"/>
      <c r="D574" s="53"/>
      <c r="E574" s="53"/>
      <c r="F574" s="53"/>
      <c r="G574" s="53"/>
      <c r="H574" s="52">
        <f t="shared" ref="H574:H576" si="124">G574*$AD$1</f>
        <v>0</v>
      </c>
      <c r="K574" s="53"/>
      <c r="L574" s="52">
        <f t="shared" ref="L574:L588" si="125">K574*AF$1</f>
        <v>0</v>
      </c>
      <c r="O574" s="54"/>
      <c r="P574" s="54"/>
      <c r="Q574" s="54"/>
      <c r="R574" s="54"/>
      <c r="S574" s="53">
        <v>9</v>
      </c>
      <c r="T574" s="52">
        <f t="shared" ref="T574:T588" si="126">S574*AE$478</f>
        <v>475.51947643979054</v>
      </c>
      <c r="V574" s="51">
        <f>$AY$1*H575</f>
        <v>0</v>
      </c>
      <c r="AG574">
        <v>0</v>
      </c>
      <c r="AH574">
        <v>0</v>
      </c>
      <c r="AY574">
        <v>0</v>
      </c>
    </row>
    <row r="575" spans="1:51" x14ac:dyDescent="0.25">
      <c r="A575" s="14" t="s">
        <v>531</v>
      </c>
      <c r="C575" s="53"/>
      <c r="D575" s="53"/>
      <c r="E575" s="53"/>
      <c r="F575" s="53"/>
      <c r="G575" s="53"/>
      <c r="H575" s="52">
        <f t="shared" si="124"/>
        <v>0</v>
      </c>
      <c r="K575" s="53"/>
      <c r="L575" s="52">
        <f t="shared" si="125"/>
        <v>0</v>
      </c>
      <c r="O575" s="54"/>
      <c r="P575" s="54"/>
      <c r="Q575" s="54"/>
      <c r="R575" s="54"/>
      <c r="S575" s="70">
        <v>9</v>
      </c>
      <c r="T575" s="52">
        <f t="shared" si="126"/>
        <v>475.51947643979054</v>
      </c>
      <c r="V575" s="51">
        <f>$AY$1*H577</f>
        <v>11994.146660235914</v>
      </c>
      <c r="AG575">
        <v>0</v>
      </c>
      <c r="AH575">
        <v>0</v>
      </c>
      <c r="AY575">
        <v>0</v>
      </c>
    </row>
    <row r="576" spans="1:51" x14ac:dyDescent="0.25">
      <c r="A576" s="14" t="s">
        <v>532</v>
      </c>
      <c r="C576" s="53"/>
      <c r="D576" s="53"/>
      <c r="E576" s="53"/>
      <c r="F576" s="53"/>
      <c r="G576" s="53"/>
      <c r="H576" s="52">
        <f t="shared" si="124"/>
        <v>0</v>
      </c>
      <c r="K576" s="53"/>
      <c r="L576" s="52">
        <f t="shared" si="125"/>
        <v>0</v>
      </c>
      <c r="O576" s="54"/>
      <c r="P576" s="54"/>
      <c r="Q576" s="54"/>
      <c r="R576" s="54"/>
      <c r="S576" s="70">
        <v>15</v>
      </c>
      <c r="T576" s="52">
        <f t="shared" si="126"/>
        <v>792.5324607329843</v>
      </c>
      <c r="V576" s="51">
        <f>$AY$1*H578</f>
        <v>14149.686127397759</v>
      </c>
      <c r="AG576">
        <v>0</v>
      </c>
      <c r="AH576">
        <v>0</v>
      </c>
      <c r="AY576">
        <v>0</v>
      </c>
    </row>
    <row r="577" spans="1:51" x14ac:dyDescent="0.25">
      <c r="A577" s="9" t="s">
        <v>533</v>
      </c>
      <c r="F577" s="52">
        <v>549.20000000000005</v>
      </c>
      <c r="G577" s="52">
        <v>329.52</v>
      </c>
      <c r="H577" s="52">
        <f>AY577</f>
        <v>12394.67311179422</v>
      </c>
      <c r="K577" s="52">
        <v>86</v>
      </c>
      <c r="L577" s="52">
        <f t="shared" si="125"/>
        <v>2580</v>
      </c>
      <c r="T577" s="52">
        <f t="shared" si="126"/>
        <v>0</v>
      </c>
      <c r="V577" s="51" t="e">
        <f>$AY$1*#REF!</f>
        <v>#REF!</v>
      </c>
      <c r="AG577">
        <v>329.52000000000004</v>
      </c>
      <c r="AH577">
        <v>219.68000000000004</v>
      </c>
      <c r="AY577">
        <v>12394.67311179422</v>
      </c>
    </row>
    <row r="578" spans="1:51" x14ac:dyDescent="0.25">
      <c r="A578" s="9" t="s">
        <v>534</v>
      </c>
      <c r="F578" s="52">
        <v>647.9</v>
      </c>
      <c r="G578" s="52">
        <v>388.74</v>
      </c>
      <c r="H578" s="52">
        <f t="shared" ref="H578:H581" si="127">AY578</f>
        <v>14622.193570887612</v>
      </c>
      <c r="K578" s="52">
        <v>107</v>
      </c>
      <c r="L578" s="52">
        <f t="shared" si="125"/>
        <v>3210</v>
      </c>
      <c r="T578" s="52">
        <f t="shared" si="126"/>
        <v>0</v>
      </c>
      <c r="V578" s="51">
        <f>$AY$1*H579</f>
        <v>0</v>
      </c>
      <c r="AG578">
        <v>388.73999999999995</v>
      </c>
      <c r="AH578">
        <v>259.16000000000003</v>
      </c>
      <c r="AY578">
        <v>14622.193570887612</v>
      </c>
    </row>
    <row r="579" spans="1:51" x14ac:dyDescent="0.25">
      <c r="A579" s="13" t="s">
        <v>535</v>
      </c>
      <c r="C579" s="53"/>
      <c r="D579" s="53"/>
      <c r="E579" s="53"/>
      <c r="F579" s="53"/>
      <c r="G579" s="53"/>
      <c r="H579" s="52">
        <f t="shared" si="127"/>
        <v>0</v>
      </c>
      <c r="K579" s="53"/>
      <c r="L579" s="52">
        <f t="shared" si="125"/>
        <v>0</v>
      </c>
      <c r="O579" s="53"/>
      <c r="P579" s="53"/>
      <c r="Q579" s="53"/>
      <c r="R579" s="53"/>
      <c r="S579" s="53">
        <v>100</v>
      </c>
      <c r="T579" s="52">
        <f t="shared" si="126"/>
        <v>5283.5497382198955</v>
      </c>
      <c r="V579" s="51">
        <f t="shared" ref="V579:V607" si="128">$AY$1*H581</f>
        <v>0</v>
      </c>
      <c r="AG579">
        <v>0</v>
      </c>
      <c r="AH579">
        <v>0</v>
      </c>
      <c r="AY579">
        <v>0</v>
      </c>
    </row>
    <row r="580" spans="1:51" x14ac:dyDescent="0.25">
      <c r="A580" s="13" t="s">
        <v>536</v>
      </c>
      <c r="C580" s="53"/>
      <c r="D580" s="53"/>
      <c r="E580" s="53"/>
      <c r="F580" s="53"/>
      <c r="G580" s="53"/>
      <c r="H580" s="52">
        <f t="shared" si="127"/>
        <v>0</v>
      </c>
      <c r="K580" s="53"/>
      <c r="L580" s="52">
        <f t="shared" si="125"/>
        <v>0</v>
      </c>
      <c r="O580" s="53"/>
      <c r="P580" s="53"/>
      <c r="Q580" s="53"/>
      <c r="R580" s="53"/>
      <c r="S580" s="53">
        <v>90</v>
      </c>
      <c r="T580" s="52">
        <f t="shared" si="126"/>
        <v>4755.1947643979056</v>
      </c>
      <c r="V580" s="51">
        <f t="shared" si="128"/>
        <v>11237.997101120411</v>
      </c>
      <c r="AG580">
        <v>0</v>
      </c>
      <c r="AH580">
        <v>0</v>
      </c>
      <c r="AY580">
        <v>0</v>
      </c>
    </row>
    <row r="581" spans="1:51" x14ac:dyDescent="0.25">
      <c r="A581" s="13" t="s">
        <v>537</v>
      </c>
      <c r="C581" s="53"/>
      <c r="D581" s="53"/>
      <c r="E581" s="53"/>
      <c r="F581" s="53"/>
      <c r="G581" s="53"/>
      <c r="H581" s="52">
        <f t="shared" si="127"/>
        <v>0</v>
      </c>
      <c r="K581" s="53"/>
      <c r="L581" s="52">
        <f t="shared" si="125"/>
        <v>0</v>
      </c>
      <c r="O581" s="53"/>
      <c r="P581" s="53"/>
      <c r="Q581" s="53"/>
      <c r="R581" s="53"/>
      <c r="S581" s="53">
        <v>100</v>
      </c>
      <c r="T581" s="52">
        <f t="shared" si="126"/>
        <v>5283.5497382198955</v>
      </c>
      <c r="V581" s="51">
        <f t="shared" si="128"/>
        <v>0</v>
      </c>
      <c r="AG581">
        <v>0</v>
      </c>
      <c r="AH581">
        <v>0</v>
      </c>
      <c r="AY581">
        <v>0</v>
      </c>
    </row>
    <row r="582" spans="1:51" x14ac:dyDescent="0.25">
      <c r="A582" s="13" t="s">
        <v>538</v>
      </c>
      <c r="C582" s="53"/>
      <c r="D582" s="53"/>
      <c r="E582" s="53"/>
      <c r="F582" s="112">
        <v>5142.91</v>
      </c>
      <c r="G582" s="112">
        <v>308.74599999999998</v>
      </c>
      <c r="H582" s="112">
        <f>AY582</f>
        <v>11613.273077731303</v>
      </c>
      <c r="I582" s="112"/>
      <c r="J582" s="112"/>
      <c r="K582" s="53"/>
      <c r="L582" s="52">
        <f t="shared" si="125"/>
        <v>0</v>
      </c>
      <c r="O582" s="53">
        <v>480</v>
      </c>
      <c r="P582" s="53">
        <v>27120</v>
      </c>
      <c r="Q582" s="53"/>
      <c r="R582" s="53"/>
      <c r="S582" s="70"/>
      <c r="T582" s="52">
        <f t="shared" si="126"/>
        <v>0</v>
      </c>
      <c r="V582" s="51">
        <f t="shared" si="128"/>
        <v>0</v>
      </c>
      <c r="AG582">
        <v>3085.7459999999996</v>
      </c>
      <c r="AH582">
        <v>2057.1640000000002</v>
      </c>
      <c r="AY582">
        <v>11613.273077731303</v>
      </c>
    </row>
    <row r="583" spans="1:51" x14ac:dyDescent="0.25">
      <c r="A583" s="13" t="s">
        <v>539</v>
      </c>
      <c r="F583" s="112"/>
      <c r="G583" s="112"/>
      <c r="H583" s="112"/>
      <c r="I583" s="112"/>
      <c r="J583" s="112"/>
      <c r="L583" s="52">
        <f t="shared" si="125"/>
        <v>0</v>
      </c>
      <c r="T583" s="52">
        <f t="shared" si="126"/>
        <v>0</v>
      </c>
      <c r="V583" s="51">
        <f t="shared" si="128"/>
        <v>0</v>
      </c>
      <c r="AG583">
        <v>0</v>
      </c>
      <c r="AH583">
        <v>0</v>
      </c>
      <c r="AY583">
        <v>0</v>
      </c>
    </row>
    <row r="584" spans="1:51" x14ac:dyDescent="0.25">
      <c r="A584" s="13" t="s">
        <v>540</v>
      </c>
      <c r="F584" s="112"/>
      <c r="G584" s="112"/>
      <c r="H584" s="112"/>
      <c r="I584" s="112"/>
      <c r="J584" s="112"/>
      <c r="L584" s="52">
        <f t="shared" si="125"/>
        <v>0</v>
      </c>
      <c r="T584" s="52">
        <f t="shared" si="126"/>
        <v>0</v>
      </c>
      <c r="V584" s="51">
        <f t="shared" si="128"/>
        <v>0</v>
      </c>
      <c r="AG584">
        <v>0</v>
      </c>
      <c r="AH584">
        <v>0</v>
      </c>
      <c r="AY584">
        <v>0</v>
      </c>
    </row>
    <row r="585" spans="1:51" x14ac:dyDescent="0.25">
      <c r="A585" s="13" t="s">
        <v>541</v>
      </c>
      <c r="F585" s="112"/>
      <c r="G585" s="112"/>
      <c r="H585" s="112"/>
      <c r="I585" s="112"/>
      <c r="J585" s="112"/>
      <c r="L585" s="52">
        <f t="shared" si="125"/>
        <v>0</v>
      </c>
      <c r="T585" s="52">
        <f t="shared" si="126"/>
        <v>0</v>
      </c>
      <c r="V585" s="51">
        <f t="shared" si="128"/>
        <v>0</v>
      </c>
      <c r="AG585">
        <v>0</v>
      </c>
      <c r="AH585">
        <v>0</v>
      </c>
      <c r="AY585">
        <v>0</v>
      </c>
    </row>
    <row r="586" spans="1:51" x14ac:dyDescent="0.25">
      <c r="A586" s="13" t="s">
        <v>542</v>
      </c>
      <c r="F586" s="112"/>
      <c r="G586" s="112"/>
      <c r="H586" s="112"/>
      <c r="I586" s="112"/>
      <c r="J586" s="112"/>
      <c r="L586" s="52">
        <f t="shared" si="125"/>
        <v>0</v>
      </c>
      <c r="T586" s="52">
        <f t="shared" si="126"/>
        <v>0</v>
      </c>
      <c r="V586" s="51">
        <f t="shared" si="128"/>
        <v>0</v>
      </c>
      <c r="AG586">
        <v>0</v>
      </c>
      <c r="AH586">
        <v>0</v>
      </c>
      <c r="AY586">
        <v>0</v>
      </c>
    </row>
    <row r="587" spans="1:51" x14ac:dyDescent="0.25">
      <c r="A587" s="13" t="s">
        <v>543</v>
      </c>
      <c r="C587" s="53"/>
      <c r="D587" s="53"/>
      <c r="E587" s="53"/>
      <c r="F587" s="112"/>
      <c r="G587" s="112"/>
      <c r="H587" s="112"/>
      <c r="I587" s="112"/>
      <c r="J587" s="112"/>
      <c r="K587" s="53"/>
      <c r="L587" s="52">
        <f t="shared" si="125"/>
        <v>0</v>
      </c>
      <c r="O587" s="53"/>
      <c r="P587" s="53"/>
      <c r="Q587" s="53"/>
      <c r="R587" s="53"/>
      <c r="S587" s="53">
        <v>60</v>
      </c>
      <c r="T587" s="52">
        <f t="shared" si="126"/>
        <v>3170.1298429319372</v>
      </c>
      <c r="V587" s="51">
        <f t="shared" si="128"/>
        <v>0</v>
      </c>
      <c r="AG587">
        <v>0</v>
      </c>
      <c r="AH587">
        <v>0</v>
      </c>
      <c r="AY587">
        <v>0</v>
      </c>
    </row>
    <row r="588" spans="1:51" x14ac:dyDescent="0.25">
      <c r="A588" s="13" t="s">
        <v>544</v>
      </c>
      <c r="F588" s="112"/>
      <c r="G588" s="112"/>
      <c r="H588" s="112"/>
      <c r="I588" s="112"/>
      <c r="J588" s="112"/>
      <c r="L588" s="52">
        <f t="shared" si="125"/>
        <v>0</v>
      </c>
      <c r="T588" s="52">
        <f t="shared" si="126"/>
        <v>0</v>
      </c>
      <c r="V588" s="51">
        <f t="shared" si="128"/>
        <v>0</v>
      </c>
      <c r="AG588">
        <v>0</v>
      </c>
      <c r="AH588">
        <v>0</v>
      </c>
      <c r="AY588">
        <v>0</v>
      </c>
    </row>
    <row r="589" spans="1:51" x14ac:dyDescent="0.25">
      <c r="A589" s="13" t="s">
        <v>545</v>
      </c>
      <c r="C589" s="112">
        <v>103319.22222222222</v>
      </c>
      <c r="F589" s="112"/>
      <c r="G589" s="112"/>
      <c r="H589" s="112"/>
      <c r="I589" s="112"/>
      <c r="J589" s="112"/>
      <c r="K589" s="112" t="s">
        <v>1332</v>
      </c>
      <c r="L589" s="112"/>
      <c r="M589" s="112"/>
      <c r="N589" s="112"/>
      <c r="O589" s="112" t="s">
        <v>1353</v>
      </c>
      <c r="P589" s="112"/>
      <c r="Q589" s="112"/>
      <c r="R589" s="112"/>
      <c r="S589" s="112"/>
      <c r="T589" s="112"/>
      <c r="V589" s="51">
        <f t="shared" si="128"/>
        <v>0</v>
      </c>
      <c r="AG589">
        <v>0</v>
      </c>
      <c r="AH589">
        <v>0</v>
      </c>
      <c r="AY589">
        <v>0</v>
      </c>
    </row>
    <row r="590" spans="1:51" x14ac:dyDescent="0.25">
      <c r="A590" s="13" t="s">
        <v>546</v>
      </c>
      <c r="C590" s="112"/>
      <c r="F590" s="112"/>
      <c r="G590" s="112"/>
      <c r="H590" s="112"/>
      <c r="I590" s="112"/>
      <c r="J590" s="112"/>
      <c r="K590" s="52">
        <v>284</v>
      </c>
      <c r="L590" s="52">
        <f>K590*AF1</f>
        <v>8520</v>
      </c>
      <c r="O590" s="52">
        <v>300</v>
      </c>
      <c r="P590" s="52">
        <v>16950</v>
      </c>
      <c r="Q590" s="40"/>
      <c r="R590" s="41"/>
      <c r="S590" s="112" t="s">
        <v>1332</v>
      </c>
      <c r="T590" s="112"/>
      <c r="V590" s="51">
        <f t="shared" si="128"/>
        <v>0</v>
      </c>
      <c r="AG590">
        <v>0</v>
      </c>
      <c r="AH590">
        <v>0</v>
      </c>
      <c r="AY590">
        <v>0</v>
      </c>
    </row>
    <row r="591" spans="1:51" x14ac:dyDescent="0.25">
      <c r="A591" s="13" t="s">
        <v>547</v>
      </c>
      <c r="C591" s="112"/>
      <c r="F591" s="112"/>
      <c r="G591" s="112"/>
      <c r="H591" s="112"/>
      <c r="I591" s="112"/>
      <c r="J591" s="112"/>
      <c r="K591" s="112" t="s">
        <v>1332</v>
      </c>
      <c r="L591" s="112"/>
      <c r="M591" s="112"/>
      <c r="N591" s="112"/>
      <c r="O591" s="112" t="s">
        <v>1332</v>
      </c>
      <c r="P591" s="112"/>
      <c r="Q591" s="112"/>
      <c r="R591" s="112"/>
      <c r="S591" s="52">
        <v>30</v>
      </c>
      <c r="T591" s="52">
        <f>S591*AE$478</f>
        <v>1585.0649214659686</v>
      </c>
      <c r="V591" s="51">
        <f t="shared" si="128"/>
        <v>0</v>
      </c>
      <c r="AG591">
        <v>0</v>
      </c>
      <c r="AH591">
        <v>0</v>
      </c>
      <c r="AY591">
        <v>0</v>
      </c>
    </row>
    <row r="592" spans="1:51" x14ac:dyDescent="0.25">
      <c r="A592" s="13" t="s">
        <v>548</v>
      </c>
      <c r="C592" s="112"/>
      <c r="F592" s="112"/>
      <c r="G592" s="112"/>
      <c r="H592" s="112"/>
      <c r="I592" s="112"/>
      <c r="J592" s="112"/>
      <c r="K592" s="112" t="s">
        <v>1332</v>
      </c>
      <c r="L592" s="112"/>
      <c r="M592" s="112"/>
      <c r="N592" s="112"/>
      <c r="O592" s="112" t="s">
        <v>1332</v>
      </c>
      <c r="P592" s="112"/>
      <c r="Q592" s="112"/>
      <c r="R592" s="112"/>
      <c r="S592" s="112" t="s">
        <v>1332</v>
      </c>
      <c r="T592" s="112"/>
      <c r="V592" s="51">
        <f t="shared" si="128"/>
        <v>0</v>
      </c>
      <c r="AG592">
        <v>0</v>
      </c>
      <c r="AH592">
        <v>0</v>
      </c>
      <c r="AY592">
        <v>0</v>
      </c>
    </row>
    <row r="593" spans="1:51" x14ac:dyDescent="0.25">
      <c r="A593" s="13" t="s">
        <v>549</v>
      </c>
      <c r="C593" s="53"/>
      <c r="D593" s="53"/>
      <c r="E593" s="53"/>
      <c r="F593" s="112"/>
      <c r="G593" s="112"/>
      <c r="H593" s="112"/>
      <c r="I593" s="112"/>
      <c r="J593" s="112"/>
      <c r="K593" s="53"/>
      <c r="L593" s="52">
        <f>K593*AF$1</f>
        <v>0</v>
      </c>
      <c r="O593" s="53"/>
      <c r="P593" s="53"/>
      <c r="Q593" s="53"/>
      <c r="R593" s="53"/>
      <c r="S593" s="53">
        <v>80</v>
      </c>
      <c r="T593" s="52">
        <f t="shared" ref="T593:T598" si="129">S593*AE$478</f>
        <v>4226.8397905759157</v>
      </c>
      <c r="V593" s="51">
        <f t="shared" si="128"/>
        <v>0</v>
      </c>
      <c r="AG593">
        <v>0</v>
      </c>
      <c r="AH593">
        <v>0</v>
      </c>
      <c r="AY593">
        <v>0</v>
      </c>
    </row>
    <row r="594" spans="1:51" x14ac:dyDescent="0.25">
      <c r="A594" s="9" t="s">
        <v>550</v>
      </c>
      <c r="F594" s="112"/>
      <c r="G594" s="112"/>
      <c r="H594" s="112"/>
      <c r="I594" s="112"/>
      <c r="J594" s="112"/>
      <c r="K594" s="52">
        <v>100.8</v>
      </c>
      <c r="L594" s="52">
        <f>K594*AF$1</f>
        <v>3024</v>
      </c>
      <c r="S594" s="53">
        <v>80</v>
      </c>
      <c r="T594" s="52">
        <f t="shared" si="129"/>
        <v>4226.8397905759157</v>
      </c>
      <c r="V594" s="51">
        <f t="shared" si="128"/>
        <v>0</v>
      </c>
      <c r="AG594">
        <v>0</v>
      </c>
      <c r="AH594">
        <v>0</v>
      </c>
      <c r="AY594">
        <v>0</v>
      </c>
    </row>
    <row r="595" spans="1:51" x14ac:dyDescent="0.25">
      <c r="A595" s="9" t="s">
        <v>551</v>
      </c>
      <c r="F595" s="112"/>
      <c r="G595" s="112"/>
      <c r="H595" s="112"/>
      <c r="I595" s="112"/>
      <c r="J595" s="112"/>
      <c r="K595" s="52">
        <v>132.6</v>
      </c>
      <c r="L595" s="52">
        <v>3981</v>
      </c>
      <c r="T595" s="52">
        <f t="shared" si="129"/>
        <v>0</v>
      </c>
      <c r="V595" s="51">
        <f t="shared" si="128"/>
        <v>0</v>
      </c>
      <c r="AG595">
        <v>0</v>
      </c>
      <c r="AH595">
        <v>0</v>
      </c>
      <c r="AY595">
        <v>0</v>
      </c>
    </row>
    <row r="596" spans="1:51" x14ac:dyDescent="0.25">
      <c r="A596" s="13" t="s">
        <v>552</v>
      </c>
      <c r="C596" s="53"/>
      <c r="D596" s="53"/>
      <c r="E596" s="53"/>
      <c r="F596" s="112"/>
      <c r="G596" s="112"/>
      <c r="H596" s="112"/>
      <c r="I596" s="112"/>
      <c r="J596" s="112"/>
      <c r="K596" s="53"/>
      <c r="L596" s="52">
        <f>K596*AF$1</f>
        <v>0</v>
      </c>
      <c r="O596" s="53"/>
      <c r="P596" s="53"/>
      <c r="Q596" s="53"/>
      <c r="R596" s="53"/>
      <c r="S596" s="53">
        <v>80</v>
      </c>
      <c r="T596" s="52">
        <f t="shared" si="129"/>
        <v>4226.8397905759157</v>
      </c>
      <c r="V596" s="51">
        <f t="shared" si="128"/>
        <v>0</v>
      </c>
      <c r="AG596">
        <v>0</v>
      </c>
      <c r="AH596">
        <v>0</v>
      </c>
      <c r="AY596">
        <v>0</v>
      </c>
    </row>
    <row r="597" spans="1:51" x14ac:dyDescent="0.25">
      <c r="A597" s="9" t="s">
        <v>553</v>
      </c>
      <c r="H597" s="52">
        <f t="shared" ref="H597:H598" si="130">G597*$AD$1</f>
        <v>0</v>
      </c>
      <c r="L597" s="52">
        <f>K597*AF$1</f>
        <v>0</v>
      </c>
      <c r="O597" s="52">
        <v>334</v>
      </c>
      <c r="P597" s="52">
        <v>18871</v>
      </c>
      <c r="T597" s="52">
        <f t="shared" si="129"/>
        <v>0</v>
      </c>
      <c r="V597" s="51">
        <f t="shared" si="128"/>
        <v>17471.44451600279</v>
      </c>
      <c r="AG597">
        <v>0</v>
      </c>
      <c r="AH597">
        <v>0</v>
      </c>
      <c r="AY597">
        <v>0</v>
      </c>
    </row>
    <row r="598" spans="1:51" x14ac:dyDescent="0.25">
      <c r="A598" s="9" t="s">
        <v>554</v>
      </c>
      <c r="H598" s="52">
        <f t="shared" si="130"/>
        <v>0</v>
      </c>
      <c r="L598" s="52">
        <f>K598*AF$1</f>
        <v>0</v>
      </c>
      <c r="O598" s="52">
        <v>334</v>
      </c>
      <c r="P598" s="52">
        <v>18871</v>
      </c>
      <c r="T598" s="52">
        <f t="shared" si="129"/>
        <v>0</v>
      </c>
      <c r="V598" s="51">
        <f t="shared" si="128"/>
        <v>15073.488756181407</v>
      </c>
      <c r="AG598">
        <v>0</v>
      </c>
      <c r="AH598">
        <v>0</v>
      </c>
      <c r="AY598">
        <v>0</v>
      </c>
    </row>
    <row r="599" spans="1:51" x14ac:dyDescent="0.25">
      <c r="A599" s="9" t="s">
        <v>555</v>
      </c>
      <c r="C599" s="52">
        <v>103319.22222222222</v>
      </c>
      <c r="F599" s="52">
        <v>800</v>
      </c>
      <c r="G599" s="52">
        <v>480</v>
      </c>
      <c r="H599" s="52">
        <f>AY599</f>
        <v>18054.877074718457</v>
      </c>
      <c r="K599" s="106" t="s">
        <v>1360</v>
      </c>
      <c r="L599" s="106"/>
      <c r="M599" s="106"/>
      <c r="N599" s="106"/>
      <c r="O599" s="112" t="s">
        <v>1332</v>
      </c>
      <c r="P599" s="112"/>
      <c r="Q599" s="112"/>
      <c r="R599" s="112"/>
      <c r="S599" s="112" t="s">
        <v>1346</v>
      </c>
      <c r="T599" s="112"/>
      <c r="V599" s="51">
        <f t="shared" si="128"/>
        <v>17471.44451600279</v>
      </c>
      <c r="AG599">
        <v>480</v>
      </c>
      <c r="AH599">
        <v>320</v>
      </c>
      <c r="AY599">
        <v>18054.877074718457</v>
      </c>
    </row>
    <row r="600" spans="1:51" x14ac:dyDescent="0.25">
      <c r="A600" s="9" t="s">
        <v>556</v>
      </c>
      <c r="F600" s="52">
        <v>690.2</v>
      </c>
      <c r="G600" s="52">
        <v>414.12</v>
      </c>
      <c r="H600" s="52">
        <f t="shared" ref="H600:H617" si="131">AY600</f>
        <v>15576.845196213349</v>
      </c>
      <c r="K600" s="52">
        <v>105</v>
      </c>
      <c r="L600" s="52">
        <f>K600*AF$1</f>
        <v>3150</v>
      </c>
      <c r="T600" s="52">
        <f t="shared" ref="T600:T644" si="132">S600*AE$478</f>
        <v>0</v>
      </c>
      <c r="V600" s="51">
        <f t="shared" si="128"/>
        <v>11050.688656371765</v>
      </c>
      <c r="AG600">
        <v>414.12</v>
      </c>
      <c r="AH600">
        <v>276.08000000000004</v>
      </c>
      <c r="AY600">
        <v>15576.845196213349</v>
      </c>
    </row>
    <row r="601" spans="1:51" x14ac:dyDescent="0.25">
      <c r="A601" s="9" t="s">
        <v>557</v>
      </c>
      <c r="F601" s="52">
        <v>800</v>
      </c>
      <c r="G601" s="52">
        <v>480</v>
      </c>
      <c r="H601" s="52">
        <f t="shared" si="131"/>
        <v>18054.877074718457</v>
      </c>
      <c r="K601" s="52">
        <v>121</v>
      </c>
      <c r="L601" s="52">
        <f>K601*AF$1</f>
        <v>3630</v>
      </c>
      <c r="T601" s="52">
        <f t="shared" si="132"/>
        <v>0</v>
      </c>
      <c r="V601" s="51">
        <f t="shared" si="128"/>
        <v>16586.952637380145</v>
      </c>
      <c r="AG601">
        <v>480</v>
      </c>
      <c r="AH601">
        <v>320</v>
      </c>
      <c r="AY601">
        <v>18054.877074718457</v>
      </c>
    </row>
    <row r="602" spans="1:51" x14ac:dyDescent="0.25">
      <c r="A602" s="9" t="s">
        <v>558</v>
      </c>
      <c r="F602" s="52">
        <v>506</v>
      </c>
      <c r="G602" s="52">
        <v>303.60000000000002</v>
      </c>
      <c r="H602" s="52">
        <f t="shared" si="131"/>
        <v>11419.709749759426</v>
      </c>
      <c r="K602" s="52">
        <v>338</v>
      </c>
      <c r="L602" s="52">
        <f>K602*AF$1</f>
        <v>10140</v>
      </c>
      <c r="T602" s="52">
        <f t="shared" si="132"/>
        <v>0</v>
      </c>
      <c r="V602" s="51">
        <f t="shared" si="128"/>
        <v>5783.0481347969226</v>
      </c>
      <c r="AG602">
        <v>303.59999999999997</v>
      </c>
      <c r="AH602">
        <v>202.4</v>
      </c>
      <c r="AY602">
        <v>11419.709749759426</v>
      </c>
    </row>
    <row r="603" spans="1:51" x14ac:dyDescent="0.25">
      <c r="A603" s="9" t="s">
        <v>559</v>
      </c>
      <c r="F603" s="52">
        <v>759.5</v>
      </c>
      <c r="G603" s="52">
        <v>455.7</v>
      </c>
      <c r="H603" s="52">
        <f t="shared" si="131"/>
        <v>17140.848922810834</v>
      </c>
      <c r="K603" s="52">
        <v>115</v>
      </c>
      <c r="L603" s="52">
        <f>K603*AF$1</f>
        <v>3450</v>
      </c>
      <c r="T603" s="52">
        <f t="shared" si="132"/>
        <v>0</v>
      </c>
      <c r="V603" s="51">
        <f t="shared" si="128"/>
        <v>11159.885184596784</v>
      </c>
      <c r="AG603">
        <v>455.7</v>
      </c>
      <c r="AH603">
        <v>303.8</v>
      </c>
      <c r="AY603">
        <v>17140.848922810834</v>
      </c>
    </row>
    <row r="604" spans="1:51" x14ac:dyDescent="0.25">
      <c r="A604" s="9" t="s">
        <v>560</v>
      </c>
      <c r="F604" s="52">
        <v>264.8</v>
      </c>
      <c r="G604" s="52">
        <v>158.88</v>
      </c>
      <c r="H604" s="52">
        <f t="shared" si="131"/>
        <v>5976.164311731809</v>
      </c>
      <c r="K604" s="52">
        <v>66.2</v>
      </c>
      <c r="L604" s="52">
        <v>1983</v>
      </c>
      <c r="T604" s="52">
        <f t="shared" si="132"/>
        <v>0</v>
      </c>
      <c r="V604" s="51">
        <f t="shared" si="128"/>
        <v>6392.3647622925209</v>
      </c>
      <c r="AG604">
        <v>158.88</v>
      </c>
      <c r="AH604">
        <v>105.92000000000002</v>
      </c>
      <c r="AY604">
        <v>5976.164311731809</v>
      </c>
    </row>
    <row r="605" spans="1:51" x14ac:dyDescent="0.25">
      <c r="A605" s="9" t="s">
        <v>561</v>
      </c>
      <c r="F605" s="52">
        <v>511</v>
      </c>
      <c r="G605" s="52">
        <v>306.60000000000002</v>
      </c>
      <c r="H605" s="52">
        <f t="shared" si="131"/>
        <v>11532.552731476417</v>
      </c>
      <c r="K605" s="52">
        <v>104.2</v>
      </c>
      <c r="L605" s="52">
        <v>3120</v>
      </c>
      <c r="T605" s="52">
        <f t="shared" si="132"/>
        <v>0</v>
      </c>
      <c r="V605" s="51">
        <f t="shared" si="128"/>
        <v>8997.7939257414364</v>
      </c>
      <c r="AG605">
        <v>306.59999999999997</v>
      </c>
      <c r="AH605">
        <v>204.4</v>
      </c>
      <c r="AY605">
        <v>11532.552731476417</v>
      </c>
    </row>
    <row r="606" spans="1:51" x14ac:dyDescent="0.25">
      <c r="A606" s="9" t="s">
        <v>562</v>
      </c>
      <c r="F606" s="52">
        <v>292.7</v>
      </c>
      <c r="G606" s="52">
        <v>175.62</v>
      </c>
      <c r="H606" s="52">
        <f t="shared" si="131"/>
        <v>6605.8281497126163</v>
      </c>
      <c r="K606" s="52">
        <v>73.099999999999994</v>
      </c>
      <c r="L606" s="52">
        <f t="shared" ref="L606:L619" si="133">K606*AF$1</f>
        <v>2193</v>
      </c>
      <c r="T606" s="52">
        <f t="shared" si="132"/>
        <v>0</v>
      </c>
      <c r="V606" s="51">
        <f t="shared" si="128"/>
        <v>6040.7519414079643</v>
      </c>
      <c r="AG606">
        <v>175.61999999999998</v>
      </c>
      <c r="AH606">
        <v>117.08</v>
      </c>
      <c r="AY606">
        <v>6605.8281497126163</v>
      </c>
    </row>
    <row r="607" spans="1:51" x14ac:dyDescent="0.25">
      <c r="A607" s="9" t="s">
        <v>563</v>
      </c>
      <c r="F607" s="52">
        <v>412</v>
      </c>
      <c r="G607" s="52">
        <v>247.2</v>
      </c>
      <c r="H607" s="52">
        <f t="shared" si="131"/>
        <v>9298.2616934800062</v>
      </c>
      <c r="K607" s="52">
        <v>180</v>
      </c>
      <c r="L607" s="52">
        <f t="shared" si="133"/>
        <v>5400</v>
      </c>
      <c r="T607" s="52">
        <f t="shared" si="132"/>
        <v>0</v>
      </c>
      <c r="V607" s="51">
        <f t="shared" si="128"/>
        <v>8058.7037830062864</v>
      </c>
      <c r="AG607">
        <v>247.2</v>
      </c>
      <c r="AH607">
        <v>164.8</v>
      </c>
      <c r="AY607">
        <v>9298.2616934800062</v>
      </c>
    </row>
    <row r="608" spans="1:51" x14ac:dyDescent="0.25">
      <c r="A608" s="9" t="s">
        <v>564</v>
      </c>
      <c r="F608" s="52">
        <v>276.60000000000002</v>
      </c>
      <c r="G608" s="52">
        <v>165.96</v>
      </c>
      <c r="H608" s="52">
        <f t="shared" si="131"/>
        <v>6242.4737485839069</v>
      </c>
      <c r="K608" s="52">
        <v>66.900000000000006</v>
      </c>
      <c r="L608" s="52">
        <f t="shared" si="133"/>
        <v>2007.0000000000002</v>
      </c>
      <c r="T608" s="52">
        <f t="shared" si="132"/>
        <v>0</v>
      </c>
      <c r="V608" s="51" t="e">
        <f>$AY$1*#REF!</f>
        <v>#REF!</v>
      </c>
      <c r="AG608">
        <v>165.96</v>
      </c>
      <c r="AH608">
        <v>110.64000000000001</v>
      </c>
      <c r="AY608">
        <v>6242.4737485839069</v>
      </c>
    </row>
    <row r="609" spans="1:51" x14ac:dyDescent="0.25">
      <c r="A609" s="9" t="s">
        <v>565</v>
      </c>
      <c r="F609" s="52">
        <v>369</v>
      </c>
      <c r="G609" s="52">
        <v>221.4</v>
      </c>
      <c r="H609" s="52">
        <f t="shared" si="131"/>
        <v>8327.8120507138883</v>
      </c>
      <c r="K609" s="52">
        <v>92.2</v>
      </c>
      <c r="L609" s="52">
        <f t="shared" si="133"/>
        <v>2766</v>
      </c>
      <c r="T609" s="52">
        <f t="shared" si="132"/>
        <v>0</v>
      </c>
      <c r="V609" s="51" t="e">
        <f>$AY$1*#REF!</f>
        <v>#REF!</v>
      </c>
      <c r="AG609">
        <v>221.4</v>
      </c>
      <c r="AH609">
        <v>147.6</v>
      </c>
      <c r="AY609">
        <v>8327.8120507138883</v>
      </c>
    </row>
    <row r="610" spans="1:51" x14ac:dyDescent="0.25">
      <c r="A610" s="9" t="s">
        <v>566</v>
      </c>
      <c r="F610" s="52">
        <v>605</v>
      </c>
      <c r="G610" s="52">
        <v>363</v>
      </c>
      <c r="H610" s="52">
        <f t="shared" si="131"/>
        <v>13654.000787755835</v>
      </c>
      <c r="K610" s="52">
        <v>105</v>
      </c>
      <c r="L610" s="52">
        <f t="shared" si="133"/>
        <v>3150</v>
      </c>
      <c r="T610" s="52">
        <f t="shared" si="132"/>
        <v>0</v>
      </c>
      <c r="V610" s="51">
        <f t="shared" ref="V610:V615" si="134">$AY$1*H612</f>
        <v>0</v>
      </c>
      <c r="AG610">
        <v>363</v>
      </c>
      <c r="AH610">
        <v>242</v>
      </c>
      <c r="AY610">
        <v>13654.000787755835</v>
      </c>
    </row>
    <row r="611" spans="1:51" x14ac:dyDescent="0.25">
      <c r="A611" s="14" t="s">
        <v>567</v>
      </c>
      <c r="C611" s="53"/>
      <c r="D611" s="53"/>
      <c r="E611" s="53"/>
      <c r="F611" s="53"/>
      <c r="G611" s="53"/>
      <c r="H611" s="52">
        <f t="shared" si="131"/>
        <v>0</v>
      </c>
      <c r="K611" s="53"/>
      <c r="L611" s="52">
        <f t="shared" si="133"/>
        <v>0</v>
      </c>
      <c r="O611" s="54"/>
      <c r="P611" s="54"/>
      <c r="Q611" s="54"/>
      <c r="R611" s="54"/>
      <c r="S611" s="53">
        <v>15</v>
      </c>
      <c r="T611" s="52">
        <f t="shared" si="132"/>
        <v>792.5324607329843</v>
      </c>
      <c r="V611" s="51">
        <f t="shared" si="134"/>
        <v>0</v>
      </c>
      <c r="AG611">
        <v>0</v>
      </c>
      <c r="AH611">
        <v>0</v>
      </c>
      <c r="AY611">
        <v>0</v>
      </c>
    </row>
    <row r="612" spans="1:51" x14ac:dyDescent="0.25">
      <c r="A612" s="14" t="s">
        <v>568</v>
      </c>
      <c r="C612" s="53"/>
      <c r="D612" s="53"/>
      <c r="E612" s="53"/>
      <c r="F612" s="53"/>
      <c r="G612" s="53"/>
      <c r="H612" s="52">
        <f t="shared" si="131"/>
        <v>0</v>
      </c>
      <c r="K612" s="53"/>
      <c r="L612" s="52">
        <f t="shared" si="133"/>
        <v>0</v>
      </c>
      <c r="O612" s="54"/>
      <c r="P612" s="54"/>
      <c r="Q612" s="54"/>
      <c r="R612" s="54"/>
      <c r="S612" s="53">
        <v>12</v>
      </c>
      <c r="T612" s="52">
        <f t="shared" si="132"/>
        <v>634.02596858638742</v>
      </c>
      <c r="V612" s="51">
        <f t="shared" si="134"/>
        <v>0</v>
      </c>
      <c r="AG612">
        <v>0</v>
      </c>
      <c r="AH612">
        <v>0</v>
      </c>
      <c r="AY612">
        <v>0</v>
      </c>
    </row>
    <row r="613" spans="1:51" x14ac:dyDescent="0.25">
      <c r="A613" s="14" t="s">
        <v>569</v>
      </c>
      <c r="C613" s="53"/>
      <c r="D613" s="53"/>
      <c r="E613" s="53"/>
      <c r="F613" s="53"/>
      <c r="G613" s="53"/>
      <c r="H613" s="52">
        <f t="shared" si="131"/>
        <v>0</v>
      </c>
      <c r="K613" s="53"/>
      <c r="L613" s="52">
        <f t="shared" si="133"/>
        <v>0</v>
      </c>
      <c r="O613" s="54"/>
      <c r="P613" s="54"/>
      <c r="Q613" s="54"/>
      <c r="R613" s="54"/>
      <c r="S613" s="53">
        <v>10</v>
      </c>
      <c r="T613" s="52">
        <f t="shared" si="132"/>
        <v>528.35497382198946</v>
      </c>
      <c r="V613" s="51">
        <f t="shared" si="134"/>
        <v>0</v>
      </c>
      <c r="AG613">
        <v>0</v>
      </c>
      <c r="AH613">
        <v>0</v>
      </c>
      <c r="AY613">
        <v>0</v>
      </c>
    </row>
    <row r="614" spans="1:51" x14ac:dyDescent="0.25">
      <c r="A614" s="15" t="s">
        <v>570</v>
      </c>
      <c r="C614" s="53"/>
      <c r="D614" s="53"/>
      <c r="E614" s="53"/>
      <c r="F614" s="53"/>
      <c r="G614" s="53"/>
      <c r="H614" s="52">
        <f t="shared" si="131"/>
        <v>0</v>
      </c>
      <c r="K614" s="53"/>
      <c r="L614" s="52">
        <f t="shared" si="133"/>
        <v>0</v>
      </c>
      <c r="O614" s="53"/>
      <c r="P614" s="53"/>
      <c r="Q614" s="53"/>
      <c r="R614" s="53"/>
      <c r="S614" s="70">
        <v>30</v>
      </c>
      <c r="T614" s="52">
        <f t="shared" si="132"/>
        <v>1585.0649214659686</v>
      </c>
      <c r="V614" s="51">
        <f t="shared" si="134"/>
        <v>0</v>
      </c>
      <c r="AG614">
        <v>0</v>
      </c>
      <c r="AH614">
        <v>0</v>
      </c>
      <c r="AY614">
        <v>0</v>
      </c>
    </row>
    <row r="615" spans="1:51" x14ac:dyDescent="0.25">
      <c r="A615" s="9" t="s">
        <v>571</v>
      </c>
      <c r="H615" s="52">
        <f t="shared" si="131"/>
        <v>0</v>
      </c>
      <c r="L615" s="52">
        <f t="shared" si="133"/>
        <v>0</v>
      </c>
      <c r="O615" s="52">
        <v>486</v>
      </c>
      <c r="P615" s="52">
        <v>25515</v>
      </c>
      <c r="T615" s="52">
        <f t="shared" si="132"/>
        <v>0</v>
      </c>
      <c r="V615" s="51">
        <f t="shared" si="134"/>
        <v>0</v>
      </c>
      <c r="AG615">
        <v>0</v>
      </c>
      <c r="AH615">
        <v>0</v>
      </c>
      <c r="AY615">
        <v>0</v>
      </c>
    </row>
    <row r="616" spans="1:51" x14ac:dyDescent="0.25">
      <c r="A616" s="14" t="s">
        <v>572</v>
      </c>
      <c r="C616" s="53"/>
      <c r="D616" s="53"/>
      <c r="E616" s="53"/>
      <c r="F616" s="53"/>
      <c r="G616" s="53"/>
      <c r="H616" s="52">
        <f t="shared" si="131"/>
        <v>0</v>
      </c>
      <c r="K616" s="53"/>
      <c r="L616" s="52">
        <f t="shared" si="133"/>
        <v>0</v>
      </c>
      <c r="O616" s="54"/>
      <c r="P616" s="54"/>
      <c r="Q616" s="54"/>
      <c r="R616" s="54"/>
      <c r="S616" s="53">
        <v>18</v>
      </c>
      <c r="T616" s="52">
        <f t="shared" si="132"/>
        <v>951.03895287958107</v>
      </c>
      <c r="V616" s="51" t="e">
        <f>$AY$1*#REF!</f>
        <v>#REF!</v>
      </c>
      <c r="AG616">
        <v>0</v>
      </c>
      <c r="AH616">
        <v>0</v>
      </c>
      <c r="AY616">
        <v>0</v>
      </c>
    </row>
    <row r="617" spans="1:51" x14ac:dyDescent="0.25">
      <c r="A617" s="9" t="s">
        <v>573</v>
      </c>
      <c r="H617" s="52">
        <f t="shared" si="131"/>
        <v>0</v>
      </c>
      <c r="L617" s="52">
        <f t="shared" si="133"/>
        <v>0</v>
      </c>
      <c r="O617" s="52">
        <v>232</v>
      </c>
      <c r="P617" s="52">
        <v>13108</v>
      </c>
      <c r="T617" s="52">
        <f t="shared" si="132"/>
        <v>0</v>
      </c>
      <c r="V617" s="51" t="e">
        <f>$AY$1*#REF!</f>
        <v>#REF!</v>
      </c>
      <c r="AG617">
        <v>0</v>
      </c>
      <c r="AH617">
        <v>0</v>
      </c>
      <c r="AY617">
        <v>0</v>
      </c>
    </row>
    <row r="618" spans="1:51" x14ac:dyDescent="0.25">
      <c r="A618" s="13" t="s">
        <v>574</v>
      </c>
      <c r="C618" s="53"/>
      <c r="D618" s="53"/>
      <c r="E618" s="53"/>
      <c r="F618" s="53"/>
      <c r="G618" s="53"/>
      <c r="H618" s="52">
        <f t="shared" ref="H618:H619" si="135">G618*$AD$1</f>
        <v>0</v>
      </c>
      <c r="K618" s="53"/>
      <c r="L618" s="52">
        <f t="shared" si="133"/>
        <v>0</v>
      </c>
      <c r="O618" s="53"/>
      <c r="P618" s="53"/>
      <c r="Q618" s="53"/>
      <c r="R618" s="53"/>
      <c r="S618" s="70">
        <v>100</v>
      </c>
      <c r="T618" s="52">
        <f t="shared" si="132"/>
        <v>5283.5497382198955</v>
      </c>
      <c r="V618" s="51" t="e">
        <f>$AY$1*#REF!</f>
        <v>#REF!</v>
      </c>
      <c r="AG618">
        <v>0</v>
      </c>
      <c r="AH618">
        <v>0</v>
      </c>
      <c r="AY618">
        <v>0</v>
      </c>
    </row>
    <row r="619" spans="1:51" x14ac:dyDescent="0.25">
      <c r="A619" s="13" t="s">
        <v>575</v>
      </c>
      <c r="C619" s="53"/>
      <c r="D619" s="53"/>
      <c r="E619" s="53"/>
      <c r="F619" s="53"/>
      <c r="G619" s="53"/>
      <c r="H619" s="52">
        <f t="shared" si="135"/>
        <v>0</v>
      </c>
      <c r="K619" s="53"/>
      <c r="L619" s="52">
        <f t="shared" si="133"/>
        <v>0</v>
      </c>
      <c r="O619" s="53"/>
      <c r="P619" s="53"/>
      <c r="Q619" s="53"/>
      <c r="R619" s="53"/>
      <c r="S619" s="70">
        <v>100</v>
      </c>
      <c r="T619" s="52">
        <f t="shared" si="132"/>
        <v>5283.5497382198955</v>
      </c>
      <c r="V619" s="51" t="e">
        <f>$AY$1*#REF!</f>
        <v>#REF!</v>
      </c>
      <c r="AG619">
        <v>0</v>
      </c>
      <c r="AH619">
        <v>0</v>
      </c>
      <c r="AY619">
        <v>0</v>
      </c>
    </row>
    <row r="620" spans="1:51" x14ac:dyDescent="0.25">
      <c r="A620" s="16" t="s">
        <v>576</v>
      </c>
      <c r="C620" s="52">
        <v>103319.22222222222</v>
      </c>
      <c r="F620" s="128" t="s">
        <v>1332</v>
      </c>
      <c r="G620" s="128"/>
      <c r="H620" s="128"/>
      <c r="I620" s="128"/>
      <c r="J620" s="128"/>
      <c r="K620" s="128" t="s">
        <v>1332</v>
      </c>
      <c r="L620" s="128"/>
      <c r="M620" s="128"/>
      <c r="N620" s="128"/>
      <c r="O620" s="128" t="s">
        <v>1332</v>
      </c>
      <c r="P620" s="128"/>
      <c r="Q620" s="128"/>
      <c r="R620" s="128"/>
      <c r="S620" s="52">
        <v>20</v>
      </c>
      <c r="T620" s="52">
        <f t="shared" si="132"/>
        <v>1056.7099476439789</v>
      </c>
      <c r="V620" s="51">
        <f>$AY$1*H622</f>
        <v>0</v>
      </c>
      <c r="AG620" t="e">
        <v>#VALUE!</v>
      </c>
      <c r="AH620" t="e">
        <v>#VALUE!</v>
      </c>
      <c r="AY620">
        <v>0</v>
      </c>
    </row>
    <row r="621" spans="1:51" x14ac:dyDescent="0.25">
      <c r="A621" s="15" t="s">
        <v>577</v>
      </c>
      <c r="C621" s="53"/>
      <c r="D621" s="53"/>
      <c r="E621" s="53"/>
      <c r="F621" s="53"/>
      <c r="G621" s="53"/>
      <c r="H621" s="52">
        <f t="shared" ref="H621:H622" si="136">G621*$AD$1</f>
        <v>0</v>
      </c>
      <c r="K621" s="52">
        <v>122</v>
      </c>
      <c r="L621" s="52">
        <f t="shared" ref="L621:L642" si="137">K621*AF$1</f>
        <v>3660</v>
      </c>
      <c r="O621" s="53">
        <v>310</v>
      </c>
      <c r="P621" s="53">
        <v>17515</v>
      </c>
      <c r="Q621" s="53"/>
      <c r="R621" s="53"/>
      <c r="S621" s="53"/>
      <c r="T621" s="52">
        <f t="shared" si="132"/>
        <v>0</v>
      </c>
      <c r="V621" s="51" t="e">
        <f>$AY$1*#REF!</f>
        <v>#REF!</v>
      </c>
      <c r="AG621">
        <v>0</v>
      </c>
      <c r="AH621">
        <v>0</v>
      </c>
      <c r="AY621">
        <v>0</v>
      </c>
    </row>
    <row r="622" spans="1:51" x14ac:dyDescent="0.25">
      <c r="A622" s="14" t="s">
        <v>578</v>
      </c>
      <c r="C622" s="53"/>
      <c r="D622" s="53"/>
      <c r="E622" s="53"/>
      <c r="F622" s="53"/>
      <c r="G622" s="53"/>
      <c r="H622" s="52">
        <f t="shared" si="136"/>
        <v>0</v>
      </c>
      <c r="K622" s="53"/>
      <c r="L622" s="52">
        <f t="shared" si="137"/>
        <v>0</v>
      </c>
      <c r="M622" s="52">
        <v>369</v>
      </c>
      <c r="N622" s="52">
        <f>M622*AF$1</f>
        <v>11070</v>
      </c>
      <c r="O622" s="54"/>
      <c r="P622" s="54"/>
      <c r="Q622" s="54"/>
      <c r="R622" s="54"/>
      <c r="S622" s="53">
        <v>12</v>
      </c>
      <c r="T622" s="52">
        <f t="shared" si="132"/>
        <v>634.02596858638742</v>
      </c>
      <c r="V622" s="51">
        <f>$AY$1*H623</f>
        <v>9840.7911236385717</v>
      </c>
      <c r="AG622">
        <v>0</v>
      </c>
      <c r="AH622">
        <v>0</v>
      </c>
      <c r="AY622">
        <v>0</v>
      </c>
    </row>
    <row r="623" spans="1:51" x14ac:dyDescent="0.25">
      <c r="A623" s="9" t="s">
        <v>579</v>
      </c>
      <c r="F623" s="52">
        <v>450.6</v>
      </c>
      <c r="G623" s="52">
        <v>270.36</v>
      </c>
      <c r="H623" s="52">
        <f>AY623</f>
        <v>10169.409512335173</v>
      </c>
      <c r="K623" s="52">
        <v>106</v>
      </c>
      <c r="L623" s="52">
        <f t="shared" si="137"/>
        <v>3180</v>
      </c>
      <c r="T623" s="52">
        <f t="shared" si="132"/>
        <v>0</v>
      </c>
      <c r="V623" s="51">
        <f t="shared" ref="V623:V634" si="138">$AY$1*H625</f>
        <v>13365.655054742134</v>
      </c>
      <c r="AG623">
        <v>270.36</v>
      </c>
      <c r="AH623">
        <v>180.24</v>
      </c>
      <c r="AY623">
        <v>10169.409512335173</v>
      </c>
    </row>
    <row r="624" spans="1:51" x14ac:dyDescent="0.25">
      <c r="A624" s="9" t="s">
        <v>580</v>
      </c>
      <c r="F624" s="52">
        <v>602</v>
      </c>
      <c r="G624" s="52">
        <v>361.2</v>
      </c>
      <c r="H624" s="52">
        <f t="shared" ref="H624:H629" si="139">AY624</f>
        <v>13586.29499872564</v>
      </c>
      <c r="K624" s="52">
        <v>100</v>
      </c>
      <c r="L624" s="52">
        <f t="shared" si="137"/>
        <v>3000</v>
      </c>
      <c r="T624" s="52">
        <f t="shared" si="132"/>
        <v>0</v>
      </c>
      <c r="V624" s="51">
        <f t="shared" si="138"/>
        <v>0</v>
      </c>
      <c r="AG624">
        <v>361.2</v>
      </c>
      <c r="AH624">
        <v>240.8</v>
      </c>
      <c r="AY624">
        <v>13586.29499872564</v>
      </c>
    </row>
    <row r="625" spans="1:51" x14ac:dyDescent="0.25">
      <c r="A625" s="9" t="s">
        <v>581</v>
      </c>
      <c r="F625" s="52">
        <v>612</v>
      </c>
      <c r="G625" s="52">
        <v>367.2</v>
      </c>
      <c r="H625" s="52">
        <f t="shared" si="139"/>
        <v>13811.98096215962</v>
      </c>
      <c r="K625" s="52">
        <v>129</v>
      </c>
      <c r="L625" s="52">
        <f t="shared" si="137"/>
        <v>3870</v>
      </c>
      <c r="T625" s="52">
        <f t="shared" si="132"/>
        <v>0</v>
      </c>
      <c r="V625" s="51">
        <f t="shared" si="138"/>
        <v>0</v>
      </c>
      <c r="AG625">
        <v>367.2</v>
      </c>
      <c r="AH625">
        <v>244.8</v>
      </c>
      <c r="AY625">
        <v>13811.98096215962</v>
      </c>
    </row>
    <row r="626" spans="1:51" x14ac:dyDescent="0.25">
      <c r="A626" s="9" t="s">
        <v>582</v>
      </c>
      <c r="H626" s="52">
        <f t="shared" si="139"/>
        <v>0</v>
      </c>
      <c r="L626" s="52">
        <f t="shared" si="137"/>
        <v>0</v>
      </c>
      <c r="O626" s="52">
        <v>525</v>
      </c>
      <c r="P626" s="60">
        <v>29662.5</v>
      </c>
      <c r="T626" s="52">
        <f t="shared" si="132"/>
        <v>0</v>
      </c>
      <c r="V626" s="51">
        <f t="shared" si="138"/>
        <v>0</v>
      </c>
      <c r="AG626">
        <v>0</v>
      </c>
      <c r="AH626">
        <v>0</v>
      </c>
      <c r="AY626">
        <v>0</v>
      </c>
    </row>
    <row r="627" spans="1:51" x14ac:dyDescent="0.25">
      <c r="A627" s="14" t="s">
        <v>583</v>
      </c>
      <c r="C627" s="53"/>
      <c r="D627" s="53"/>
      <c r="E627" s="53"/>
      <c r="F627" s="53"/>
      <c r="G627" s="53"/>
      <c r="H627" s="52">
        <f t="shared" si="139"/>
        <v>0</v>
      </c>
      <c r="K627" s="53"/>
      <c r="L627" s="52">
        <f t="shared" si="137"/>
        <v>0</v>
      </c>
      <c r="O627" s="54"/>
      <c r="P627" s="54"/>
      <c r="Q627" s="54"/>
      <c r="R627" s="54"/>
      <c r="S627" s="53">
        <v>6</v>
      </c>
      <c r="T627" s="52">
        <f t="shared" si="132"/>
        <v>317.01298429319371</v>
      </c>
      <c r="V627" s="51">
        <f t="shared" si="138"/>
        <v>0</v>
      </c>
      <c r="AG627">
        <v>0</v>
      </c>
      <c r="AH627">
        <v>0</v>
      </c>
      <c r="AY627">
        <v>0</v>
      </c>
    </row>
    <row r="628" spans="1:51" x14ac:dyDescent="0.25">
      <c r="A628" s="14" t="s">
        <v>584</v>
      </c>
      <c r="C628" s="53"/>
      <c r="D628" s="53"/>
      <c r="E628" s="53"/>
      <c r="F628" s="53"/>
      <c r="G628" s="53"/>
      <c r="H628" s="52">
        <f t="shared" si="139"/>
        <v>0</v>
      </c>
      <c r="K628" s="53"/>
      <c r="L628" s="52">
        <f t="shared" si="137"/>
        <v>0</v>
      </c>
      <c r="O628" s="54"/>
      <c r="P628" s="54"/>
      <c r="Q628" s="54"/>
      <c r="R628" s="54"/>
      <c r="S628" s="53">
        <v>275</v>
      </c>
      <c r="T628" s="52">
        <f t="shared" si="132"/>
        <v>14529.761780104711</v>
      </c>
      <c r="V628" s="51">
        <f t="shared" si="138"/>
        <v>33457.81624814534</v>
      </c>
      <c r="AG628">
        <v>0</v>
      </c>
      <c r="AH628">
        <v>0</v>
      </c>
      <c r="AY628">
        <v>0</v>
      </c>
    </row>
    <row r="629" spans="1:51" x14ac:dyDescent="0.25">
      <c r="A629" s="9" t="s">
        <v>585</v>
      </c>
      <c r="H629" s="52">
        <f t="shared" si="139"/>
        <v>0</v>
      </c>
      <c r="L629" s="52">
        <f t="shared" si="137"/>
        <v>0</v>
      </c>
      <c r="O629" s="52">
        <v>190</v>
      </c>
      <c r="P629" s="52">
        <v>10735</v>
      </c>
      <c r="T629" s="52">
        <f t="shared" si="132"/>
        <v>0</v>
      </c>
      <c r="V629" s="51">
        <f t="shared" si="138"/>
        <v>0</v>
      </c>
      <c r="AG629">
        <v>0</v>
      </c>
      <c r="AH629">
        <v>0</v>
      </c>
      <c r="AY629">
        <v>0</v>
      </c>
    </row>
    <row r="630" spans="1:51" x14ac:dyDescent="0.25">
      <c r="A630" s="16" t="s">
        <v>586</v>
      </c>
      <c r="F630" s="128">
        <v>1532</v>
      </c>
      <c r="G630" s="128">
        <v>919.2</v>
      </c>
      <c r="H630" s="112">
        <f>AY630</f>
        <v>34575.089598085848</v>
      </c>
      <c r="I630" s="112"/>
      <c r="J630" s="112"/>
      <c r="K630" s="71">
        <v>170</v>
      </c>
      <c r="L630" s="52">
        <f t="shared" si="137"/>
        <v>5100</v>
      </c>
      <c r="T630" s="52">
        <f t="shared" si="132"/>
        <v>0</v>
      </c>
      <c r="V630" s="51">
        <f t="shared" si="138"/>
        <v>0</v>
      </c>
      <c r="AG630">
        <v>919.19999999999993</v>
      </c>
      <c r="AH630">
        <v>612.80000000000007</v>
      </c>
      <c r="AY630">
        <v>34575.089598085848</v>
      </c>
    </row>
    <row r="631" spans="1:51" x14ac:dyDescent="0.25">
      <c r="A631" s="16" t="s">
        <v>587</v>
      </c>
      <c r="F631" s="128"/>
      <c r="G631" s="128"/>
      <c r="H631" s="112"/>
      <c r="I631" s="112"/>
      <c r="J631" s="112"/>
      <c r="L631" s="52">
        <f t="shared" si="137"/>
        <v>0</v>
      </c>
      <c r="T631" s="52">
        <f t="shared" si="132"/>
        <v>0</v>
      </c>
      <c r="V631" s="51">
        <f t="shared" si="138"/>
        <v>0</v>
      </c>
      <c r="AG631">
        <v>0</v>
      </c>
      <c r="AH631">
        <v>0</v>
      </c>
      <c r="AY631">
        <v>0</v>
      </c>
    </row>
    <row r="632" spans="1:51" x14ac:dyDescent="0.25">
      <c r="A632" s="16" t="s">
        <v>588</v>
      </c>
      <c r="F632" s="128"/>
      <c r="G632" s="128"/>
      <c r="H632" s="112"/>
      <c r="I632" s="112"/>
      <c r="J632" s="112"/>
      <c r="K632" s="71">
        <v>60</v>
      </c>
      <c r="L632" s="52">
        <f t="shared" si="137"/>
        <v>1800</v>
      </c>
      <c r="T632" s="52">
        <f t="shared" si="132"/>
        <v>0</v>
      </c>
      <c r="V632" s="51">
        <f t="shared" si="138"/>
        <v>58966.125241509413</v>
      </c>
      <c r="AG632">
        <v>0</v>
      </c>
      <c r="AH632">
        <v>0</v>
      </c>
      <c r="AY632">
        <v>0</v>
      </c>
    </row>
    <row r="633" spans="1:51" x14ac:dyDescent="0.25">
      <c r="A633" s="14" t="s">
        <v>589</v>
      </c>
      <c r="C633" s="53"/>
      <c r="D633" s="53"/>
      <c r="E633" s="53"/>
      <c r="F633" s="53"/>
      <c r="G633" s="53"/>
      <c r="H633" s="52">
        <f t="shared" ref="H633" si="140">G633*$AD$1</f>
        <v>0</v>
      </c>
      <c r="K633" s="53"/>
      <c r="L633" s="52">
        <f t="shared" si="137"/>
        <v>0</v>
      </c>
      <c r="O633" s="54"/>
      <c r="P633" s="54"/>
      <c r="Q633" s="54"/>
      <c r="R633" s="54"/>
      <c r="S633" s="53">
        <v>150</v>
      </c>
      <c r="T633" s="52">
        <f t="shared" si="132"/>
        <v>7925.3246073298424</v>
      </c>
      <c r="V633" s="51">
        <f t="shared" si="138"/>
        <v>54598.264112508718</v>
      </c>
      <c r="AG633">
        <v>0</v>
      </c>
      <c r="AH633">
        <v>0</v>
      </c>
      <c r="AY633">
        <v>0</v>
      </c>
    </row>
    <row r="634" spans="1:51" x14ac:dyDescent="0.25">
      <c r="A634" s="16" t="s">
        <v>590</v>
      </c>
      <c r="F634" s="71">
        <v>2700</v>
      </c>
      <c r="G634" s="71">
        <v>1620</v>
      </c>
      <c r="H634" s="52">
        <f>AY634</f>
        <v>60935.210127174796</v>
      </c>
      <c r="K634" s="71">
        <v>432</v>
      </c>
      <c r="L634" s="52">
        <f t="shared" si="137"/>
        <v>12960</v>
      </c>
      <c r="T634" s="52">
        <f t="shared" si="132"/>
        <v>0</v>
      </c>
      <c r="V634" s="51">
        <f t="shared" si="138"/>
        <v>0</v>
      </c>
      <c r="AG634">
        <v>1620</v>
      </c>
      <c r="AH634">
        <v>1080</v>
      </c>
      <c r="AY634">
        <v>60935.210127174796</v>
      </c>
    </row>
    <row r="635" spans="1:51" x14ac:dyDescent="0.25">
      <c r="A635" s="16" t="s">
        <v>591</v>
      </c>
      <c r="F635" s="71">
        <v>2500</v>
      </c>
      <c r="G635" s="71">
        <v>1500</v>
      </c>
      <c r="H635" s="52">
        <f t="shared" ref="H635:H644" si="141">AY635</f>
        <v>56421.490858495185</v>
      </c>
      <c r="K635" s="71">
        <v>500</v>
      </c>
      <c r="L635" s="52">
        <f t="shared" si="137"/>
        <v>15000</v>
      </c>
      <c r="T635" s="52">
        <f t="shared" si="132"/>
        <v>0</v>
      </c>
      <c r="V635" s="51" t="e">
        <f>$AY$1*#REF!</f>
        <v>#REF!</v>
      </c>
      <c r="AG635">
        <v>1500</v>
      </c>
      <c r="AH635">
        <v>1000</v>
      </c>
      <c r="AY635">
        <v>56421.490858495185</v>
      </c>
    </row>
    <row r="636" spans="1:51" x14ac:dyDescent="0.25">
      <c r="A636" s="13" t="s">
        <v>592</v>
      </c>
      <c r="C636" s="53"/>
      <c r="D636" s="53"/>
      <c r="E636" s="53"/>
      <c r="F636" s="53"/>
      <c r="G636" s="53"/>
      <c r="H636" s="52">
        <f t="shared" si="141"/>
        <v>0</v>
      </c>
      <c r="K636" s="52">
        <v>190</v>
      </c>
      <c r="L636" s="52">
        <f t="shared" si="137"/>
        <v>5700</v>
      </c>
      <c r="O636" s="52">
        <v>160</v>
      </c>
      <c r="P636" s="52">
        <v>9040</v>
      </c>
      <c r="S636" s="70">
        <v>150</v>
      </c>
      <c r="T636" s="52">
        <f t="shared" si="132"/>
        <v>7925.3246073298424</v>
      </c>
      <c r="V636" s="51">
        <f>$AY$1*H637</f>
        <v>0</v>
      </c>
      <c r="AG636">
        <v>0</v>
      </c>
      <c r="AH636">
        <v>0</v>
      </c>
      <c r="AY636">
        <v>0</v>
      </c>
    </row>
    <row r="637" spans="1:51" x14ac:dyDescent="0.25">
      <c r="A637" s="14" t="s">
        <v>593</v>
      </c>
      <c r="C637" s="53"/>
      <c r="D637" s="53"/>
      <c r="E637" s="53"/>
      <c r="F637" s="53"/>
      <c r="G637" s="53"/>
      <c r="H637" s="52">
        <f t="shared" si="141"/>
        <v>0</v>
      </c>
      <c r="K637" s="53"/>
      <c r="L637" s="52">
        <f t="shared" si="137"/>
        <v>0</v>
      </c>
      <c r="O637" s="54"/>
      <c r="P637" s="54"/>
      <c r="Q637" s="54"/>
      <c r="R637" s="54"/>
      <c r="S637" s="70">
        <v>18</v>
      </c>
      <c r="T637" s="52">
        <f t="shared" si="132"/>
        <v>951.03895287958107</v>
      </c>
      <c r="V637" s="51">
        <f t="shared" ref="V637:V650" si="142">$AY$1*H639</f>
        <v>0</v>
      </c>
      <c r="AG637">
        <v>0</v>
      </c>
      <c r="AH637">
        <v>0</v>
      </c>
      <c r="AY637">
        <v>0</v>
      </c>
    </row>
    <row r="638" spans="1:51" x14ac:dyDescent="0.25">
      <c r="A638" s="13" t="s">
        <v>594</v>
      </c>
      <c r="C638" s="53"/>
      <c r="D638" s="53"/>
      <c r="E638" s="53"/>
      <c r="F638" s="53"/>
      <c r="G638" s="53"/>
      <c r="H638" s="52">
        <f t="shared" si="141"/>
        <v>0</v>
      </c>
      <c r="K638" s="53"/>
      <c r="L638" s="52">
        <f t="shared" si="137"/>
        <v>0</v>
      </c>
      <c r="O638" s="53"/>
      <c r="P638" s="53"/>
      <c r="Q638" s="53"/>
      <c r="R638" s="53"/>
      <c r="S638" s="70">
        <v>50</v>
      </c>
      <c r="T638" s="52">
        <f t="shared" si="132"/>
        <v>2641.7748691099478</v>
      </c>
      <c r="V638" s="51">
        <f t="shared" si="142"/>
        <v>9281.7048991264819</v>
      </c>
      <c r="AG638">
        <v>0</v>
      </c>
      <c r="AH638">
        <v>0</v>
      </c>
      <c r="AY638">
        <v>0</v>
      </c>
    </row>
    <row r="639" spans="1:51" x14ac:dyDescent="0.25">
      <c r="A639" s="9" t="s">
        <v>595</v>
      </c>
      <c r="H639" s="52">
        <f t="shared" si="141"/>
        <v>0</v>
      </c>
      <c r="L639" s="52">
        <f t="shared" si="137"/>
        <v>0</v>
      </c>
      <c r="O639" s="52">
        <v>200</v>
      </c>
      <c r="P639" s="52">
        <v>11300</v>
      </c>
      <c r="T639" s="52">
        <f t="shared" si="132"/>
        <v>0</v>
      </c>
      <c r="V639" s="51">
        <f t="shared" si="142"/>
        <v>9967.4590963795927</v>
      </c>
      <c r="AG639">
        <v>0</v>
      </c>
      <c r="AH639">
        <v>0</v>
      </c>
      <c r="AY639">
        <v>0</v>
      </c>
    </row>
    <row r="640" spans="1:51" x14ac:dyDescent="0.25">
      <c r="A640" s="9" t="s">
        <v>596</v>
      </c>
      <c r="F640" s="52">
        <v>425</v>
      </c>
      <c r="G640" s="52">
        <v>255</v>
      </c>
      <c r="H640" s="52">
        <f t="shared" si="141"/>
        <v>9591.6534459441809</v>
      </c>
      <c r="K640" s="52">
        <v>181</v>
      </c>
      <c r="L640" s="52">
        <f t="shared" si="137"/>
        <v>5430</v>
      </c>
      <c r="T640" s="52">
        <f t="shared" si="132"/>
        <v>0</v>
      </c>
      <c r="V640" s="51">
        <f t="shared" si="142"/>
        <v>10976.435017178752</v>
      </c>
      <c r="AG640">
        <v>255</v>
      </c>
      <c r="AH640">
        <v>170</v>
      </c>
      <c r="AY640">
        <v>9591.6534459441809</v>
      </c>
    </row>
    <row r="641" spans="1:51" x14ac:dyDescent="0.25">
      <c r="A641" s="18" t="s">
        <v>597</v>
      </c>
      <c r="C641" s="53"/>
      <c r="D641" s="53"/>
      <c r="E641" s="53"/>
      <c r="F641" s="52">
        <v>456.4</v>
      </c>
      <c r="G641" s="52">
        <v>273.83999999999997</v>
      </c>
      <c r="H641" s="52">
        <f t="shared" si="141"/>
        <v>10300.307371126881</v>
      </c>
      <c r="K641" s="52">
        <v>54.5</v>
      </c>
      <c r="L641" s="52">
        <f t="shared" si="137"/>
        <v>1635</v>
      </c>
      <c r="O641" s="53"/>
      <c r="P641" s="53"/>
      <c r="Q641" s="53"/>
      <c r="R641" s="53"/>
      <c r="S641" s="70">
        <v>9</v>
      </c>
      <c r="T641" s="52">
        <f t="shared" si="132"/>
        <v>475.51947643979054</v>
      </c>
      <c r="V641" s="51">
        <f t="shared" si="142"/>
        <v>10766.777682986718</v>
      </c>
      <c r="AG641">
        <v>273.83999999999997</v>
      </c>
      <c r="AH641">
        <v>182.56</v>
      </c>
      <c r="AY641">
        <v>10300.307371126881</v>
      </c>
    </row>
    <row r="642" spans="1:51" x14ac:dyDescent="0.25">
      <c r="A642" s="9" t="s">
        <v>598</v>
      </c>
      <c r="F642" s="52">
        <v>502.6</v>
      </c>
      <c r="G642" s="52">
        <v>301.56</v>
      </c>
      <c r="H642" s="52">
        <f t="shared" si="141"/>
        <v>11342.976522191871</v>
      </c>
      <c r="K642" s="52">
        <v>88</v>
      </c>
      <c r="L642" s="52">
        <f t="shared" si="137"/>
        <v>2640</v>
      </c>
      <c r="T642" s="52">
        <f t="shared" si="132"/>
        <v>0</v>
      </c>
      <c r="V642" s="51">
        <f t="shared" si="142"/>
        <v>7490.8818362361972</v>
      </c>
      <c r="AG642">
        <v>301.56</v>
      </c>
      <c r="AH642">
        <v>201.04000000000002</v>
      </c>
      <c r="AY642">
        <v>11342.976522191871</v>
      </c>
    </row>
    <row r="643" spans="1:51" x14ac:dyDescent="0.25">
      <c r="A643" s="9" t="s">
        <v>599</v>
      </c>
      <c r="F643" s="52">
        <v>493</v>
      </c>
      <c r="G643" s="52">
        <v>295.8</v>
      </c>
      <c r="H643" s="52">
        <f t="shared" si="141"/>
        <v>11126.317997295249</v>
      </c>
      <c r="K643" s="52">
        <v>98</v>
      </c>
      <c r="L643" s="52">
        <v>2952</v>
      </c>
      <c r="T643" s="52">
        <f t="shared" si="132"/>
        <v>0</v>
      </c>
      <c r="V643" s="51">
        <f t="shared" si="142"/>
        <v>0</v>
      </c>
      <c r="AG643">
        <v>295.8</v>
      </c>
      <c r="AH643">
        <v>197.20000000000002</v>
      </c>
      <c r="AY643">
        <v>11126.317997295249</v>
      </c>
    </row>
    <row r="644" spans="1:51" x14ac:dyDescent="0.25">
      <c r="A644" s="9" t="s">
        <v>600</v>
      </c>
      <c r="F644" s="52">
        <v>343</v>
      </c>
      <c r="G644" s="52">
        <v>205.8</v>
      </c>
      <c r="H644" s="52">
        <f t="shared" si="141"/>
        <v>7741.0285457855398</v>
      </c>
      <c r="K644" s="52">
        <v>147</v>
      </c>
      <c r="L644" s="52">
        <f>K644*AF$1</f>
        <v>4410</v>
      </c>
      <c r="T644" s="52">
        <f t="shared" si="132"/>
        <v>0</v>
      </c>
      <c r="V644" s="51">
        <f t="shared" si="142"/>
        <v>0</v>
      </c>
      <c r="AG644">
        <v>205.79999999999998</v>
      </c>
      <c r="AH644">
        <v>137.20000000000002</v>
      </c>
      <c r="AY644">
        <v>7741.0285457855398</v>
      </c>
    </row>
    <row r="645" spans="1:51" x14ac:dyDescent="0.25">
      <c r="A645" s="9" t="s">
        <v>601</v>
      </c>
      <c r="C645" s="52">
        <v>103319.22222222222</v>
      </c>
      <c r="F645" s="112" t="s">
        <v>1332</v>
      </c>
      <c r="G645" s="112"/>
      <c r="H645" s="112"/>
      <c r="I645" s="112"/>
      <c r="J645" s="112"/>
      <c r="K645" s="112" t="s">
        <v>1332</v>
      </c>
      <c r="L645" s="112"/>
      <c r="M645" s="112"/>
      <c r="N645" s="112"/>
      <c r="O645" s="112" t="s">
        <v>1364</v>
      </c>
      <c r="P645" s="112"/>
      <c r="Q645" s="112"/>
      <c r="R645" s="112"/>
      <c r="S645" s="112" t="s">
        <v>1346</v>
      </c>
      <c r="T645" s="112"/>
      <c r="V645" s="51">
        <f t="shared" si="142"/>
        <v>0</v>
      </c>
      <c r="AG645" t="e">
        <v>#VALUE!</v>
      </c>
      <c r="AH645" t="e">
        <v>#VALUE!</v>
      </c>
      <c r="AY645">
        <v>0</v>
      </c>
    </row>
    <row r="646" spans="1:51" x14ac:dyDescent="0.25">
      <c r="A646" s="9" t="s">
        <v>602</v>
      </c>
      <c r="H646" s="52">
        <f t="shared" ref="H646:H653" si="143">G646*$AD$1</f>
        <v>0</v>
      </c>
      <c r="L646" s="52">
        <f t="shared" ref="L646:L658" si="144">K646*AF$1</f>
        <v>0</v>
      </c>
      <c r="O646" s="52">
        <v>256</v>
      </c>
      <c r="P646" s="52">
        <v>14464</v>
      </c>
      <c r="T646" s="52">
        <f t="shared" ref="T646:T681" si="145">S646*AE$478</f>
        <v>0</v>
      </c>
      <c r="V646" s="51">
        <f t="shared" si="142"/>
        <v>0</v>
      </c>
      <c r="AG646">
        <v>0</v>
      </c>
      <c r="AH646">
        <v>0</v>
      </c>
      <c r="AY646">
        <v>0</v>
      </c>
    </row>
    <row r="647" spans="1:51" x14ac:dyDescent="0.25">
      <c r="A647" s="12" t="s">
        <v>603</v>
      </c>
      <c r="C647" s="53"/>
      <c r="D647" s="53"/>
      <c r="E647" s="53"/>
      <c r="F647" s="53"/>
      <c r="G647" s="53"/>
      <c r="H647" s="52">
        <f t="shared" si="143"/>
        <v>0</v>
      </c>
      <c r="K647" s="53"/>
      <c r="L647" s="52">
        <f t="shared" si="144"/>
        <v>0</v>
      </c>
      <c r="O647" s="53"/>
      <c r="P647" s="53"/>
      <c r="Q647" s="53"/>
      <c r="R647" s="53"/>
      <c r="S647" s="53">
        <v>9</v>
      </c>
      <c r="T647" s="52">
        <f t="shared" si="145"/>
        <v>475.51947643979054</v>
      </c>
      <c r="V647" s="51">
        <f t="shared" si="142"/>
        <v>6132.4770251169793</v>
      </c>
      <c r="AG647">
        <v>0</v>
      </c>
      <c r="AH647">
        <v>0</v>
      </c>
      <c r="AY647">
        <v>0</v>
      </c>
    </row>
    <row r="648" spans="1:51" x14ac:dyDescent="0.25">
      <c r="A648" s="12" t="s">
        <v>604</v>
      </c>
      <c r="C648" s="53"/>
      <c r="D648" s="53"/>
      <c r="E648" s="53"/>
      <c r="F648" s="53"/>
      <c r="G648" s="53"/>
      <c r="H648" s="52">
        <f t="shared" si="143"/>
        <v>0</v>
      </c>
      <c r="K648" s="53"/>
      <c r="L648" s="52">
        <f t="shared" si="144"/>
        <v>0</v>
      </c>
      <c r="O648" s="53"/>
      <c r="P648" s="53"/>
      <c r="Q648" s="53"/>
      <c r="R648" s="53"/>
      <c r="S648" s="53">
        <v>18</v>
      </c>
      <c r="T648" s="52">
        <f t="shared" si="145"/>
        <v>951.03895287958107</v>
      </c>
      <c r="V648" s="51">
        <f t="shared" si="142"/>
        <v>0</v>
      </c>
      <c r="AG648">
        <v>0</v>
      </c>
      <c r="AH648">
        <v>0</v>
      </c>
      <c r="AY648">
        <v>0</v>
      </c>
    </row>
    <row r="649" spans="1:51" x14ac:dyDescent="0.25">
      <c r="A649" s="9" t="s">
        <v>605</v>
      </c>
      <c r="F649" s="52">
        <v>280.8</v>
      </c>
      <c r="G649" s="52">
        <v>168.48</v>
      </c>
      <c r="H649" s="52">
        <f>AY649</f>
        <v>6337.2618532261786</v>
      </c>
      <c r="K649" s="52">
        <v>70</v>
      </c>
      <c r="L649" s="52">
        <f t="shared" si="144"/>
        <v>2100</v>
      </c>
      <c r="T649" s="52">
        <f t="shared" si="145"/>
        <v>0</v>
      </c>
      <c r="V649" s="51">
        <f t="shared" si="142"/>
        <v>0</v>
      </c>
      <c r="AG649">
        <v>168.48</v>
      </c>
      <c r="AH649">
        <v>112.32000000000001</v>
      </c>
      <c r="AY649">
        <v>6337.2618532261786</v>
      </c>
    </row>
    <row r="650" spans="1:51" x14ac:dyDescent="0.25">
      <c r="A650" s="12" t="s">
        <v>606</v>
      </c>
      <c r="C650" s="53"/>
      <c r="D650" s="53"/>
      <c r="E650" s="53"/>
      <c r="F650" s="53"/>
      <c r="G650" s="53"/>
      <c r="H650" s="52">
        <f t="shared" si="143"/>
        <v>0</v>
      </c>
      <c r="K650" s="53"/>
      <c r="L650" s="52">
        <f t="shared" si="144"/>
        <v>0</v>
      </c>
      <c r="O650" s="53"/>
      <c r="P650" s="53"/>
      <c r="Q650" s="53"/>
      <c r="R650" s="53"/>
      <c r="S650" s="53">
        <v>28</v>
      </c>
      <c r="T650" s="52">
        <f t="shared" si="145"/>
        <v>1479.3939267015708</v>
      </c>
      <c r="V650" s="51">
        <f t="shared" si="142"/>
        <v>0</v>
      </c>
      <c r="AG650">
        <v>0</v>
      </c>
      <c r="AH650">
        <v>0</v>
      </c>
      <c r="AY650">
        <v>0</v>
      </c>
    </row>
    <row r="651" spans="1:51" x14ac:dyDescent="0.25">
      <c r="A651" s="12" t="s">
        <v>607</v>
      </c>
      <c r="C651" s="53"/>
      <c r="D651" s="53"/>
      <c r="E651" s="53"/>
      <c r="F651" s="53"/>
      <c r="G651" s="53"/>
      <c r="H651" s="52">
        <f t="shared" si="143"/>
        <v>0</v>
      </c>
      <c r="K651" s="53"/>
      <c r="L651" s="52">
        <f t="shared" si="144"/>
        <v>0</v>
      </c>
      <c r="O651" s="53"/>
      <c r="P651" s="53"/>
      <c r="Q651" s="53"/>
      <c r="R651" s="53"/>
      <c r="S651" s="53">
        <v>29</v>
      </c>
      <c r="T651" s="52">
        <f t="shared" si="145"/>
        <v>1532.2294240837696</v>
      </c>
      <c r="V651" s="51" t="e">
        <f>$AY$1*#REF!</f>
        <v>#REF!</v>
      </c>
      <c r="AG651">
        <v>0</v>
      </c>
      <c r="AH651">
        <v>0</v>
      </c>
      <c r="AY651">
        <v>0</v>
      </c>
    </row>
    <row r="652" spans="1:51" x14ac:dyDescent="0.25">
      <c r="A652" s="14" t="s">
        <v>608</v>
      </c>
      <c r="C652" s="53"/>
      <c r="D652" s="53"/>
      <c r="E652" s="53"/>
      <c r="F652" s="53"/>
      <c r="G652" s="53"/>
      <c r="H652" s="52">
        <f t="shared" si="143"/>
        <v>0</v>
      </c>
      <c r="K652" s="53"/>
      <c r="L652" s="52">
        <f t="shared" si="144"/>
        <v>0</v>
      </c>
      <c r="O652" s="54"/>
      <c r="P652" s="54"/>
      <c r="Q652" s="54"/>
      <c r="R652" s="54"/>
      <c r="S652" s="53">
        <v>12</v>
      </c>
      <c r="T652" s="52">
        <f t="shared" si="145"/>
        <v>634.02596858638742</v>
      </c>
      <c r="V652" s="51" t="e">
        <f>$AY$1*#REF!</f>
        <v>#REF!</v>
      </c>
      <c r="AG652">
        <v>0</v>
      </c>
      <c r="AH652">
        <v>0</v>
      </c>
      <c r="AY652">
        <v>0</v>
      </c>
    </row>
    <row r="653" spans="1:51" x14ac:dyDescent="0.25">
      <c r="A653" s="9" t="s">
        <v>609</v>
      </c>
      <c r="H653" s="52">
        <f t="shared" si="143"/>
        <v>0</v>
      </c>
      <c r="L653" s="52">
        <f t="shared" si="144"/>
        <v>0</v>
      </c>
      <c r="O653" s="52">
        <v>280</v>
      </c>
      <c r="P653" s="52">
        <v>15820</v>
      </c>
      <c r="T653" s="52">
        <f t="shared" si="145"/>
        <v>0</v>
      </c>
      <c r="V653" s="51" t="e">
        <f>$AY$1*#REF!</f>
        <v>#REF!</v>
      </c>
      <c r="AG653">
        <v>0</v>
      </c>
      <c r="AH653">
        <v>0</v>
      </c>
      <c r="AY653">
        <v>0</v>
      </c>
    </row>
    <row r="654" spans="1:51" x14ac:dyDescent="0.25">
      <c r="A654" s="14" t="s">
        <v>610</v>
      </c>
      <c r="C654" s="53"/>
      <c r="D654" s="53"/>
      <c r="E654" s="53"/>
      <c r="F654" s="71">
        <v>6262</v>
      </c>
      <c r="G654" s="71">
        <v>3757.2</v>
      </c>
      <c r="H654" s="52">
        <f>AY654</f>
        <v>141324.55030235872</v>
      </c>
      <c r="K654" s="71">
        <v>1233</v>
      </c>
      <c r="L654" s="52">
        <f t="shared" si="144"/>
        <v>36990</v>
      </c>
      <c r="O654" s="52">
        <v>350</v>
      </c>
      <c r="P654" s="52">
        <v>19775</v>
      </c>
      <c r="S654" s="53">
        <v>150</v>
      </c>
      <c r="T654" s="52">
        <f t="shared" si="145"/>
        <v>7925.3246073298424</v>
      </c>
      <c r="V654" s="51">
        <f>$AY$1*H655</f>
        <v>36034.854314255754</v>
      </c>
      <c r="AG654">
        <v>3757.2</v>
      </c>
      <c r="AH654">
        <v>2504.8000000000002</v>
      </c>
      <c r="AY654">
        <v>141324.55030235872</v>
      </c>
    </row>
    <row r="655" spans="1:51" x14ac:dyDescent="0.25">
      <c r="A655" s="9" t="s">
        <v>611</v>
      </c>
      <c r="F655" s="112">
        <v>1650</v>
      </c>
      <c r="G655" s="112">
        <v>990</v>
      </c>
      <c r="H655" s="112">
        <f>AY655</f>
        <v>37238.183966606819</v>
      </c>
      <c r="I655" s="112"/>
      <c r="J655" s="112"/>
      <c r="K655" s="52">
        <v>195</v>
      </c>
      <c r="L655" s="52">
        <f t="shared" si="144"/>
        <v>5850</v>
      </c>
      <c r="T655" s="52">
        <f t="shared" si="145"/>
        <v>0</v>
      </c>
      <c r="V655" s="51">
        <f t="shared" ref="V655:V661" si="146">$AY$1*H657</f>
        <v>0</v>
      </c>
      <c r="AG655">
        <v>990</v>
      </c>
      <c r="AH655">
        <v>660</v>
      </c>
      <c r="AY655">
        <v>37238.183966606819</v>
      </c>
    </row>
    <row r="656" spans="1:51" x14ac:dyDescent="0.25">
      <c r="A656" s="9" t="s">
        <v>612</v>
      </c>
      <c r="F656" s="112"/>
      <c r="G656" s="112"/>
      <c r="H656" s="112"/>
      <c r="I656" s="112"/>
      <c r="J656" s="112"/>
      <c r="K656" s="52">
        <v>110</v>
      </c>
      <c r="L656" s="52">
        <f t="shared" si="144"/>
        <v>3300</v>
      </c>
      <c r="T656" s="52">
        <f t="shared" si="145"/>
        <v>0</v>
      </c>
      <c r="V656" s="51">
        <f t="shared" si="146"/>
        <v>0</v>
      </c>
      <c r="AG656">
        <v>0</v>
      </c>
      <c r="AH656">
        <v>0</v>
      </c>
      <c r="AY656">
        <v>0</v>
      </c>
    </row>
    <row r="657" spans="1:51" x14ac:dyDescent="0.25">
      <c r="A657" s="9" t="s">
        <v>613</v>
      </c>
      <c r="F657" s="112"/>
      <c r="G657" s="112"/>
      <c r="H657" s="112"/>
      <c r="I657" s="112"/>
      <c r="J657" s="112"/>
      <c r="K657" s="52">
        <v>129</v>
      </c>
      <c r="L657" s="52">
        <f t="shared" si="144"/>
        <v>3870</v>
      </c>
      <c r="T657" s="52">
        <f t="shared" si="145"/>
        <v>0</v>
      </c>
      <c r="V657" s="51">
        <f t="shared" si="146"/>
        <v>20528.947306303278</v>
      </c>
      <c r="AG657">
        <v>0</v>
      </c>
      <c r="AH657">
        <v>0</v>
      </c>
      <c r="AY657">
        <v>0</v>
      </c>
    </row>
    <row r="658" spans="1:51" x14ac:dyDescent="0.25">
      <c r="A658" s="9" t="s">
        <v>614</v>
      </c>
      <c r="F658" s="112"/>
      <c r="G658" s="112"/>
      <c r="H658" s="112"/>
      <c r="I658" s="112"/>
      <c r="J658" s="112"/>
      <c r="K658" s="52">
        <v>686</v>
      </c>
      <c r="L658" s="52">
        <f t="shared" si="144"/>
        <v>20580</v>
      </c>
      <c r="T658" s="52">
        <f t="shared" si="145"/>
        <v>0</v>
      </c>
      <c r="V658" s="51">
        <f t="shared" si="146"/>
        <v>18017.427157127877</v>
      </c>
      <c r="AG658">
        <v>0</v>
      </c>
      <c r="AH658">
        <v>0</v>
      </c>
      <c r="AY658">
        <v>0</v>
      </c>
    </row>
    <row r="659" spans="1:51" x14ac:dyDescent="0.25">
      <c r="A659" s="16" t="s">
        <v>615</v>
      </c>
      <c r="F659" s="71">
        <v>940</v>
      </c>
      <c r="G659" s="71">
        <v>564</v>
      </c>
      <c r="H659" s="52">
        <f>AY659</f>
        <v>21214.48056279419</v>
      </c>
      <c r="K659" s="128">
        <v>1614</v>
      </c>
      <c r="L659" s="112">
        <f>K659*AF1</f>
        <v>48420</v>
      </c>
      <c r="T659" s="52">
        <f t="shared" si="145"/>
        <v>0</v>
      </c>
      <c r="V659" s="51">
        <f t="shared" si="146"/>
        <v>31666.993185255058</v>
      </c>
      <c r="AG659">
        <v>564</v>
      </c>
      <c r="AH659">
        <v>376</v>
      </c>
      <c r="AY659">
        <v>21214.48056279419</v>
      </c>
    </row>
    <row r="660" spans="1:51" x14ac:dyDescent="0.25">
      <c r="A660" s="16" t="s">
        <v>616</v>
      </c>
      <c r="F660" s="71">
        <v>825</v>
      </c>
      <c r="G660" s="71">
        <v>495</v>
      </c>
      <c r="H660" s="52">
        <f t="shared" ref="H660:H661" si="147">AY660</f>
        <v>18619.09198330341</v>
      </c>
      <c r="K660" s="128"/>
      <c r="L660" s="112"/>
      <c r="T660" s="52">
        <f t="shared" si="145"/>
        <v>0</v>
      </c>
      <c r="V660" s="51">
        <f t="shared" si="146"/>
        <v>0</v>
      </c>
      <c r="AG660">
        <v>495</v>
      </c>
      <c r="AH660">
        <v>330</v>
      </c>
      <c r="AY660">
        <v>18619.09198330341</v>
      </c>
    </row>
    <row r="661" spans="1:51" x14ac:dyDescent="0.25">
      <c r="A661" s="16" t="s">
        <v>617</v>
      </c>
      <c r="F661" s="71">
        <v>1450</v>
      </c>
      <c r="G661" s="71">
        <v>870</v>
      </c>
      <c r="H661" s="52">
        <f t="shared" si="147"/>
        <v>32724.464697927207</v>
      </c>
      <c r="K661" s="128"/>
      <c r="L661" s="112"/>
      <c r="T661" s="52">
        <f t="shared" si="145"/>
        <v>0</v>
      </c>
      <c r="V661" s="51">
        <f t="shared" si="146"/>
        <v>0</v>
      </c>
      <c r="AG661">
        <v>870</v>
      </c>
      <c r="AH661">
        <v>580</v>
      </c>
      <c r="AY661">
        <v>32724.464697927207</v>
      </c>
    </row>
    <row r="662" spans="1:51" x14ac:dyDescent="0.25">
      <c r="A662" s="16" t="s">
        <v>618</v>
      </c>
      <c r="H662" s="52">
        <f t="shared" ref="H662:H672" si="148">G662*$AD$1</f>
        <v>0</v>
      </c>
      <c r="K662" s="128">
        <v>305</v>
      </c>
      <c r="L662" s="112">
        <f>K662*AF1</f>
        <v>9150</v>
      </c>
      <c r="T662" s="52">
        <f t="shared" si="145"/>
        <v>0</v>
      </c>
      <c r="V662" s="51" t="e">
        <f>$AY$1*#REF!</f>
        <v>#REF!</v>
      </c>
      <c r="AG662">
        <v>0</v>
      </c>
      <c r="AH662">
        <v>0</v>
      </c>
      <c r="AY662">
        <v>0</v>
      </c>
    </row>
    <row r="663" spans="1:51" x14ac:dyDescent="0.25">
      <c r="A663" s="9" t="s">
        <v>619</v>
      </c>
      <c r="H663" s="52">
        <f t="shared" si="148"/>
        <v>0</v>
      </c>
      <c r="K663" s="128"/>
      <c r="L663" s="112"/>
      <c r="O663" s="52">
        <v>170</v>
      </c>
      <c r="P663" s="52">
        <v>9605</v>
      </c>
      <c r="T663" s="52">
        <f t="shared" si="145"/>
        <v>0</v>
      </c>
      <c r="V663" s="51">
        <f>$AY$1*H664</f>
        <v>0</v>
      </c>
      <c r="AG663">
        <v>0</v>
      </c>
      <c r="AH663">
        <v>0</v>
      </c>
      <c r="AY663">
        <v>0</v>
      </c>
    </row>
    <row r="664" spans="1:51" x14ac:dyDescent="0.25">
      <c r="A664" s="13" t="s">
        <v>620</v>
      </c>
      <c r="C664" s="53"/>
      <c r="D664" s="53"/>
      <c r="E664" s="53"/>
      <c r="F664" s="53"/>
      <c r="G664" s="53"/>
      <c r="H664" s="52">
        <f t="shared" si="148"/>
        <v>0</v>
      </c>
      <c r="O664" s="53"/>
      <c r="P664" s="53"/>
      <c r="Q664" s="53"/>
      <c r="R664" s="53"/>
      <c r="S664" s="53">
        <v>50</v>
      </c>
      <c r="T664" s="52">
        <f t="shared" si="145"/>
        <v>2641.7748691099478</v>
      </c>
      <c r="V664" s="51" t="e">
        <f>$AY$1*#REF!</f>
        <v>#REF!</v>
      </c>
      <c r="AG664">
        <v>0</v>
      </c>
      <c r="AH664">
        <v>0</v>
      </c>
      <c r="AY664">
        <v>0</v>
      </c>
    </row>
    <row r="665" spans="1:51" x14ac:dyDescent="0.25">
      <c r="A665" s="13" t="s">
        <v>621</v>
      </c>
      <c r="C665" s="53"/>
      <c r="D665" s="53"/>
      <c r="E665" s="53"/>
      <c r="F665" s="53"/>
      <c r="G665" s="53"/>
      <c r="H665" s="52">
        <f t="shared" si="148"/>
        <v>0</v>
      </c>
      <c r="O665" s="53"/>
      <c r="P665" s="53"/>
      <c r="Q665" s="53"/>
      <c r="R665" s="53"/>
      <c r="S665" s="53">
        <v>50</v>
      </c>
      <c r="T665" s="52">
        <f t="shared" si="145"/>
        <v>2641.7748691099478</v>
      </c>
      <c r="V665" s="51" t="e">
        <f>$AY$1*#REF!</f>
        <v>#REF!</v>
      </c>
      <c r="AG665">
        <v>0</v>
      </c>
      <c r="AH665">
        <v>0</v>
      </c>
      <c r="AY665">
        <v>0</v>
      </c>
    </row>
    <row r="666" spans="1:51" x14ac:dyDescent="0.25">
      <c r="A666" s="18" t="s">
        <v>622</v>
      </c>
      <c r="C666" s="53"/>
      <c r="D666" s="53"/>
      <c r="E666" s="53"/>
      <c r="F666" s="53"/>
      <c r="G666" s="53"/>
      <c r="H666" s="52">
        <f t="shared" si="148"/>
        <v>0</v>
      </c>
      <c r="O666" s="53">
        <v>300</v>
      </c>
      <c r="P666" s="53">
        <v>16950</v>
      </c>
      <c r="Q666" s="53"/>
      <c r="R666" s="53"/>
      <c r="S666" s="70"/>
      <c r="T666" s="52">
        <f t="shared" si="145"/>
        <v>0</v>
      </c>
      <c r="V666" s="51">
        <f>$AY$1*H668</f>
        <v>0</v>
      </c>
      <c r="AG666">
        <v>0</v>
      </c>
      <c r="AH666">
        <v>0</v>
      </c>
      <c r="AY666">
        <v>0</v>
      </c>
    </row>
    <row r="667" spans="1:51" x14ac:dyDescent="0.25">
      <c r="A667" s="13" t="s">
        <v>623</v>
      </c>
      <c r="H667" s="52">
        <f t="shared" si="148"/>
        <v>0</v>
      </c>
      <c r="O667" s="52">
        <v>270</v>
      </c>
      <c r="P667" s="52">
        <v>15255</v>
      </c>
      <c r="T667" s="52">
        <f t="shared" si="145"/>
        <v>0</v>
      </c>
      <c r="V667" s="51">
        <f>$AY$1*H669</f>
        <v>0</v>
      </c>
      <c r="AG667">
        <v>0</v>
      </c>
      <c r="AH667">
        <v>0</v>
      </c>
      <c r="AY667">
        <v>0</v>
      </c>
    </row>
    <row r="668" spans="1:51" x14ac:dyDescent="0.25">
      <c r="A668" s="9" t="s">
        <v>624</v>
      </c>
      <c r="H668" s="52">
        <f t="shared" si="148"/>
        <v>0</v>
      </c>
      <c r="L668" s="52">
        <f t="shared" ref="L668:L681" si="149">K668*AF$1</f>
        <v>0</v>
      </c>
      <c r="O668" s="52">
        <v>270</v>
      </c>
      <c r="P668" s="52">
        <v>15255</v>
      </c>
      <c r="T668" s="52">
        <f t="shared" si="145"/>
        <v>0</v>
      </c>
      <c r="V668" s="51">
        <f>$AY$1*H670</f>
        <v>0</v>
      </c>
      <c r="AG668">
        <v>0</v>
      </c>
      <c r="AH668">
        <v>0</v>
      </c>
      <c r="AY668">
        <v>0</v>
      </c>
    </row>
    <row r="669" spans="1:51" x14ac:dyDescent="0.25">
      <c r="A669" s="18" t="s">
        <v>625</v>
      </c>
      <c r="C669" s="53"/>
      <c r="D669" s="53"/>
      <c r="E669" s="53"/>
      <c r="F669" s="53"/>
      <c r="G669" s="53"/>
      <c r="H669" s="52">
        <f t="shared" si="148"/>
        <v>0</v>
      </c>
      <c r="K669" s="53"/>
      <c r="L669" s="52">
        <f t="shared" si="149"/>
        <v>0</v>
      </c>
      <c r="O669" s="53"/>
      <c r="P669" s="53"/>
      <c r="Q669" s="53"/>
      <c r="R669" s="53"/>
      <c r="S669" s="70">
        <v>120</v>
      </c>
      <c r="T669" s="52">
        <f t="shared" si="145"/>
        <v>6340.2596858638744</v>
      </c>
      <c r="V669" s="51" t="e">
        <f>$AY$1*#REF!</f>
        <v>#REF!</v>
      </c>
      <c r="AG669">
        <v>0</v>
      </c>
      <c r="AH669">
        <v>0</v>
      </c>
      <c r="AY669">
        <v>0</v>
      </c>
    </row>
    <row r="670" spans="1:51" x14ac:dyDescent="0.25">
      <c r="A670" s="14" t="s">
        <v>626</v>
      </c>
      <c r="C670" s="53"/>
      <c r="D670" s="53"/>
      <c r="E670" s="53"/>
      <c r="F670" s="53"/>
      <c r="G670" s="53"/>
      <c r="H670" s="52">
        <f t="shared" si="148"/>
        <v>0</v>
      </c>
      <c r="K670" s="53"/>
      <c r="L670" s="52">
        <f t="shared" si="149"/>
        <v>0</v>
      </c>
      <c r="O670" s="54"/>
      <c r="P670" s="54"/>
      <c r="Q670" s="54"/>
      <c r="R670" s="54"/>
      <c r="S670" s="53">
        <v>105</v>
      </c>
      <c r="T670" s="52">
        <f t="shared" si="145"/>
        <v>5547.7272251308896</v>
      </c>
      <c r="V670" s="51" t="e">
        <f>$AY$1*#REF!</f>
        <v>#REF!</v>
      </c>
      <c r="AG670">
        <v>0</v>
      </c>
      <c r="AH670">
        <v>0</v>
      </c>
      <c r="AY670">
        <v>0</v>
      </c>
    </row>
    <row r="671" spans="1:51" x14ac:dyDescent="0.25">
      <c r="A671" s="9" t="s">
        <v>627</v>
      </c>
      <c r="F671" s="52">
        <v>522</v>
      </c>
      <c r="G671" s="52">
        <v>420</v>
      </c>
      <c r="H671" s="52">
        <f>AY671</f>
        <v>15798.017440378651</v>
      </c>
      <c r="K671" s="52">
        <v>86</v>
      </c>
      <c r="L671" s="52">
        <f t="shared" si="149"/>
        <v>2580</v>
      </c>
      <c r="T671" s="52">
        <f t="shared" si="145"/>
        <v>0</v>
      </c>
      <c r="V671" s="51">
        <f>$AY$1*H673</f>
        <v>13630.462799222643</v>
      </c>
      <c r="AG671">
        <v>313.2</v>
      </c>
      <c r="AH671">
        <v>208.8</v>
      </c>
      <c r="AY671">
        <v>15798.017440378651</v>
      </c>
    </row>
    <row r="672" spans="1:51" x14ac:dyDescent="0.25">
      <c r="A672" s="9" t="s">
        <v>628</v>
      </c>
      <c r="F672" s="52">
        <v>484</v>
      </c>
      <c r="H672" s="52">
        <f t="shared" si="148"/>
        <v>0</v>
      </c>
      <c r="I672" s="52">
        <v>484</v>
      </c>
      <c r="J672" s="52">
        <f>I672*$AD$1</f>
        <v>18813.274088488939</v>
      </c>
      <c r="L672" s="52">
        <f t="shared" si="149"/>
        <v>0</v>
      </c>
      <c r="T672" s="52">
        <f t="shared" si="145"/>
        <v>0</v>
      </c>
      <c r="V672" s="51">
        <f>$AY$1*H674</f>
        <v>0</v>
      </c>
      <c r="AG672">
        <v>0</v>
      </c>
      <c r="AH672">
        <v>0</v>
      </c>
      <c r="AY672">
        <v>0</v>
      </c>
    </row>
    <row r="673" spans="1:51" x14ac:dyDescent="0.25">
      <c r="A673" s="9" t="s">
        <v>629</v>
      </c>
      <c r="F673" s="112">
        <v>624</v>
      </c>
      <c r="G673" s="112">
        <v>374.4</v>
      </c>
      <c r="H673" s="112">
        <f>AY673</f>
        <v>14085.63156218012</v>
      </c>
      <c r="I673" s="112"/>
      <c r="J673" s="112"/>
      <c r="L673" s="52">
        <f t="shared" si="149"/>
        <v>0</v>
      </c>
      <c r="O673" s="52">
        <v>100</v>
      </c>
      <c r="P673" s="52">
        <v>5650</v>
      </c>
      <c r="T673" s="52">
        <f t="shared" si="145"/>
        <v>0</v>
      </c>
      <c r="V673" s="51" t="e">
        <f>$AY$1*#REF!</f>
        <v>#REF!</v>
      </c>
      <c r="AG673">
        <v>374.4</v>
      </c>
      <c r="AH673">
        <v>249.60000000000002</v>
      </c>
      <c r="AY673">
        <v>14085.63156218012</v>
      </c>
    </row>
    <row r="674" spans="1:51" x14ac:dyDescent="0.25">
      <c r="A674" s="9" t="s">
        <v>630</v>
      </c>
      <c r="C674" s="53"/>
      <c r="D674" s="53"/>
      <c r="E674" s="53"/>
      <c r="F674" s="112"/>
      <c r="G674" s="112"/>
      <c r="H674" s="112"/>
      <c r="I674" s="112"/>
      <c r="J674" s="112"/>
      <c r="K674" s="53"/>
      <c r="L674" s="52">
        <f t="shared" si="149"/>
        <v>0</v>
      </c>
      <c r="O674" s="53"/>
      <c r="P674" s="53"/>
      <c r="Q674" s="53"/>
      <c r="R674" s="53"/>
      <c r="S674" s="53"/>
      <c r="T674" s="52">
        <f t="shared" si="145"/>
        <v>0</v>
      </c>
      <c r="V674" s="51" t="e">
        <f>$AY$1*#REF!</f>
        <v>#REF!</v>
      </c>
      <c r="AG674">
        <v>0</v>
      </c>
      <c r="AH674">
        <v>0</v>
      </c>
      <c r="AY674">
        <v>0</v>
      </c>
    </row>
    <row r="675" spans="1:51" x14ac:dyDescent="0.25">
      <c r="A675" s="15" t="s">
        <v>631</v>
      </c>
      <c r="C675" s="53"/>
      <c r="D675" s="53"/>
      <c r="E675" s="53"/>
      <c r="F675" s="53"/>
      <c r="G675" s="53"/>
      <c r="H675" s="52">
        <f t="shared" ref="H675:H679" si="150">G675*$AD$1</f>
        <v>0</v>
      </c>
      <c r="K675" s="53"/>
      <c r="L675" s="52">
        <f t="shared" si="149"/>
        <v>0</v>
      </c>
      <c r="O675" s="53"/>
      <c r="P675" s="53"/>
      <c r="Q675" s="53"/>
      <c r="R675" s="53"/>
      <c r="S675" s="53">
        <v>25</v>
      </c>
      <c r="T675" s="52">
        <f t="shared" si="145"/>
        <v>1320.8874345549739</v>
      </c>
      <c r="V675" s="51">
        <f t="shared" ref="V675:V681" si="151">$AY$1*H677</f>
        <v>0</v>
      </c>
      <c r="AG675">
        <v>0</v>
      </c>
      <c r="AH675">
        <v>0</v>
      </c>
      <c r="AY675">
        <v>0</v>
      </c>
    </row>
    <row r="676" spans="1:51" x14ac:dyDescent="0.25">
      <c r="A676" s="17" t="s">
        <v>632</v>
      </c>
      <c r="C676" s="53"/>
      <c r="D676" s="53"/>
      <c r="E676" s="53"/>
      <c r="F676" s="53"/>
      <c r="G676" s="53"/>
      <c r="H676" s="52">
        <f t="shared" si="150"/>
        <v>0</v>
      </c>
      <c r="K676" s="53"/>
      <c r="L676" s="52">
        <f t="shared" si="149"/>
        <v>0</v>
      </c>
      <c r="O676" s="53"/>
      <c r="P676" s="53"/>
      <c r="Q676" s="53"/>
      <c r="R676" s="53"/>
      <c r="S676" s="70">
        <v>15</v>
      </c>
      <c r="T676" s="52">
        <f t="shared" si="145"/>
        <v>792.5324607329843</v>
      </c>
      <c r="V676" s="51">
        <f t="shared" si="151"/>
        <v>0</v>
      </c>
      <c r="AG676">
        <v>0</v>
      </c>
      <c r="AH676">
        <v>0</v>
      </c>
      <c r="AY676">
        <v>0</v>
      </c>
    </row>
    <row r="677" spans="1:51" x14ac:dyDescent="0.25">
      <c r="A677" s="17" t="s">
        <v>633</v>
      </c>
      <c r="C677" s="53"/>
      <c r="D677" s="53"/>
      <c r="E677" s="53"/>
      <c r="F677" s="53"/>
      <c r="G677" s="53"/>
      <c r="H677" s="52">
        <f t="shared" si="150"/>
        <v>0</v>
      </c>
      <c r="K677" s="53"/>
      <c r="L677" s="52">
        <f t="shared" si="149"/>
        <v>0</v>
      </c>
      <c r="O677" s="53"/>
      <c r="P677" s="53"/>
      <c r="Q677" s="53"/>
      <c r="R677" s="53"/>
      <c r="S677" s="70">
        <v>15</v>
      </c>
      <c r="T677" s="52">
        <f t="shared" si="145"/>
        <v>792.5324607329843</v>
      </c>
      <c r="V677" s="51">
        <f t="shared" si="151"/>
        <v>0</v>
      </c>
      <c r="AG677">
        <v>0</v>
      </c>
      <c r="AH677">
        <v>0</v>
      </c>
      <c r="AY677">
        <v>0</v>
      </c>
    </row>
    <row r="678" spans="1:51" x14ac:dyDescent="0.25">
      <c r="A678" s="13" t="s">
        <v>634</v>
      </c>
      <c r="C678" s="53"/>
      <c r="D678" s="53"/>
      <c r="E678" s="53"/>
      <c r="F678" s="53"/>
      <c r="G678" s="53"/>
      <c r="H678" s="52">
        <f t="shared" si="150"/>
        <v>0</v>
      </c>
      <c r="K678" s="53"/>
      <c r="L678" s="52">
        <f t="shared" si="149"/>
        <v>0</v>
      </c>
      <c r="O678" s="53"/>
      <c r="P678" s="53"/>
      <c r="Q678" s="53"/>
      <c r="R678" s="53"/>
      <c r="S678" s="53">
        <v>10</v>
      </c>
      <c r="T678" s="52">
        <f t="shared" si="145"/>
        <v>528.35497382198946</v>
      </c>
      <c r="V678" s="51">
        <f t="shared" si="151"/>
        <v>70584.635844651275</v>
      </c>
      <c r="AG678">
        <v>0</v>
      </c>
      <c r="AH678">
        <v>0</v>
      </c>
      <c r="AY678">
        <v>0</v>
      </c>
    </row>
    <row r="679" spans="1:51" x14ac:dyDescent="0.25">
      <c r="A679" s="14" t="s">
        <v>635</v>
      </c>
      <c r="C679" s="53"/>
      <c r="D679" s="53"/>
      <c r="E679" s="53"/>
      <c r="F679" s="53"/>
      <c r="G679" s="53"/>
      <c r="H679" s="52">
        <f t="shared" si="150"/>
        <v>0</v>
      </c>
      <c r="K679" s="53"/>
      <c r="L679" s="52">
        <f t="shared" si="149"/>
        <v>0</v>
      </c>
      <c r="O679" s="54"/>
      <c r="P679" s="54"/>
      <c r="Q679" s="54"/>
      <c r="R679" s="54"/>
      <c r="S679" s="53">
        <v>23</v>
      </c>
      <c r="T679" s="52">
        <f t="shared" si="145"/>
        <v>1215.2164397905758</v>
      </c>
      <c r="V679" s="51">
        <f t="shared" si="151"/>
        <v>0</v>
      </c>
      <c r="AG679">
        <v>0</v>
      </c>
      <c r="AH679">
        <v>0</v>
      </c>
      <c r="AY679">
        <v>0</v>
      </c>
    </row>
    <row r="680" spans="1:51" x14ac:dyDescent="0.25">
      <c r="A680" s="9" t="s">
        <v>636</v>
      </c>
      <c r="F680" s="112">
        <v>3232</v>
      </c>
      <c r="G680" s="112">
        <v>1939.2</v>
      </c>
      <c r="H680" s="112">
        <f>AY680</f>
        <v>72941.703381862579</v>
      </c>
      <c r="I680" s="112"/>
      <c r="J680" s="112"/>
      <c r="L680" s="52">
        <f t="shared" si="149"/>
        <v>0</v>
      </c>
      <c r="O680" s="52">
        <v>200</v>
      </c>
      <c r="P680" s="52">
        <v>11300</v>
      </c>
      <c r="T680" s="52">
        <f t="shared" si="145"/>
        <v>0</v>
      </c>
      <c r="V680" s="51">
        <f t="shared" si="151"/>
        <v>1065641.6817417745</v>
      </c>
      <c r="AG680">
        <v>1939.1999999999998</v>
      </c>
      <c r="AH680">
        <v>1292.8000000000002</v>
      </c>
      <c r="AY680">
        <v>72941.703381862579</v>
      </c>
    </row>
    <row r="681" spans="1:51" x14ac:dyDescent="0.25">
      <c r="A681" s="9" t="s">
        <v>637</v>
      </c>
      <c r="F681" s="112"/>
      <c r="G681" s="112"/>
      <c r="H681" s="112"/>
      <c r="I681" s="112"/>
      <c r="J681" s="112"/>
      <c r="L681" s="52">
        <f t="shared" si="149"/>
        <v>0</v>
      </c>
      <c r="O681" s="52">
        <v>200</v>
      </c>
      <c r="P681" s="52">
        <v>11300</v>
      </c>
      <c r="T681" s="52">
        <f t="shared" si="145"/>
        <v>0</v>
      </c>
      <c r="V681" s="51">
        <f t="shared" si="151"/>
        <v>-23.224454348194758</v>
      </c>
      <c r="AG681">
        <v>0</v>
      </c>
      <c r="AH681">
        <v>0</v>
      </c>
      <c r="AY681">
        <v>0</v>
      </c>
    </row>
    <row r="682" spans="1:51" x14ac:dyDescent="0.25">
      <c r="A682" s="19" t="s">
        <v>638</v>
      </c>
      <c r="B682" s="20">
        <f>SUM(B479:B681)</f>
        <v>2</v>
      </c>
      <c r="C682" s="20">
        <f t="shared" ref="C682:T682" si="152">SUM(C479:C681)</f>
        <v>929873.00000000012</v>
      </c>
      <c r="D682" s="20">
        <f t="shared" si="152"/>
        <v>0</v>
      </c>
      <c r="E682" s="20">
        <f t="shared" si="152"/>
        <v>0</v>
      </c>
      <c r="F682" s="20">
        <f t="shared" si="152"/>
        <v>56286.73</v>
      </c>
      <c r="G682" s="20">
        <f t="shared" si="152"/>
        <v>29276.726000000006</v>
      </c>
      <c r="H682" s="20">
        <f t="shared" si="152"/>
        <v>1101227.1796943455</v>
      </c>
      <c r="I682" s="20">
        <f t="shared" si="152"/>
        <v>3048.52</v>
      </c>
      <c r="J682" s="20">
        <f t="shared" si="152"/>
        <v>118497.19488479399</v>
      </c>
      <c r="K682" s="20">
        <f t="shared" si="152"/>
        <v>11879.5</v>
      </c>
      <c r="L682" s="20">
        <f t="shared" si="152"/>
        <v>367691.89088581596</v>
      </c>
      <c r="M682" s="20">
        <f t="shared" si="152"/>
        <v>369</v>
      </c>
      <c r="N682" s="20">
        <f t="shared" si="152"/>
        <v>11070</v>
      </c>
      <c r="O682" s="20">
        <f t="shared" si="152"/>
        <v>14968</v>
      </c>
      <c r="P682" s="20">
        <f t="shared" si="152"/>
        <v>856491</v>
      </c>
      <c r="Q682" s="20">
        <f t="shared" si="152"/>
        <v>0</v>
      </c>
      <c r="R682" s="20">
        <f t="shared" si="152"/>
        <v>0</v>
      </c>
      <c r="S682" s="20">
        <f t="shared" si="152"/>
        <v>4775</v>
      </c>
      <c r="T682" s="20">
        <f t="shared" si="152"/>
        <v>252289.50000000009</v>
      </c>
      <c r="U682" s="34"/>
      <c r="V682" s="51">
        <f>$AY$1*H685</f>
        <v>0</v>
      </c>
      <c r="W682" s="34"/>
      <c r="X682" s="34"/>
      <c r="Y682" s="34"/>
      <c r="Z682" s="34"/>
      <c r="AA682" s="34"/>
      <c r="AB682" s="34"/>
      <c r="AC682" s="34"/>
      <c r="AG682">
        <v>32054.405999999999</v>
      </c>
      <c r="AH682">
        <v>21369.604000000003</v>
      </c>
      <c r="AY682">
        <v>1101227.1796943452</v>
      </c>
    </row>
    <row r="683" spans="1:51" hidden="1" x14ac:dyDescent="0.25">
      <c r="A683" s="19" t="s">
        <v>1425</v>
      </c>
      <c r="B683" s="20"/>
      <c r="C683" s="20"/>
      <c r="D683" s="20"/>
      <c r="E683" s="20"/>
      <c r="F683" s="20"/>
      <c r="G683" s="20"/>
      <c r="H683" s="20">
        <v>-24</v>
      </c>
      <c r="I683" s="20"/>
      <c r="J683" s="20"/>
      <c r="K683" s="20"/>
      <c r="L683" s="20">
        <v>-3</v>
      </c>
      <c r="M683" s="20"/>
      <c r="N683" s="20"/>
      <c r="O683" s="20">
        <f>O682-15387</f>
        <v>-419</v>
      </c>
      <c r="P683" s="20"/>
      <c r="Q683" s="20"/>
      <c r="R683" s="20"/>
      <c r="S683" s="20"/>
      <c r="T683" s="20"/>
      <c r="U683" s="34"/>
      <c r="V683" s="51">
        <f>$AY$1*H686</f>
        <v>0</v>
      </c>
      <c r="W683" s="34"/>
      <c r="X683" s="34"/>
      <c r="Y683" s="34"/>
      <c r="Z683" s="34"/>
      <c r="AA683" s="34"/>
      <c r="AB683" s="34"/>
      <c r="AC683" s="34"/>
      <c r="AY683">
        <v>-23.224454348194758</v>
      </c>
    </row>
    <row r="684" spans="1:51" x14ac:dyDescent="0.25">
      <c r="A684" s="19" t="s">
        <v>1448</v>
      </c>
      <c r="B684" s="20"/>
      <c r="C684" s="20"/>
      <c r="D684" s="20"/>
      <c r="E684" s="20"/>
      <c r="F684" s="20"/>
      <c r="G684" s="110">
        <f>H682/G682</f>
        <v>37.614423815502633</v>
      </c>
      <c r="H684" s="111"/>
      <c r="I684" s="110"/>
      <c r="J684" s="111"/>
      <c r="K684" s="110">
        <f>L682/K682</f>
        <v>30.951798550933621</v>
      </c>
      <c r="L684" s="111"/>
      <c r="M684" s="110"/>
      <c r="N684" s="111"/>
      <c r="O684" s="110">
        <f>P682/O682</f>
        <v>57.221472474612504</v>
      </c>
      <c r="P684" s="111"/>
      <c r="Q684" s="110"/>
      <c r="R684" s="111"/>
      <c r="S684" s="110">
        <f>T682/S682</f>
        <v>52.835497382198973</v>
      </c>
      <c r="T684" s="111"/>
      <c r="U684" s="34"/>
      <c r="W684" s="34"/>
      <c r="X684" s="34"/>
      <c r="Y684" s="34"/>
      <c r="Z684" s="34"/>
      <c r="AA684" s="34"/>
      <c r="AB684" s="34"/>
      <c r="AC684" s="34"/>
    </row>
    <row r="685" spans="1:51" x14ac:dyDescent="0.25">
      <c r="A685" s="114" t="s">
        <v>639</v>
      </c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32"/>
      <c r="V685" s="51">
        <f t="shared" ref="V685:V697" si="153">$AY$1*H687</f>
        <v>0</v>
      </c>
      <c r="W685" s="32"/>
      <c r="X685" s="32"/>
      <c r="Y685" s="32"/>
      <c r="Z685" s="32"/>
      <c r="AA685" s="32"/>
      <c r="AB685" s="32"/>
      <c r="AC685" s="32"/>
      <c r="AE685">
        <v>43.203197158081707</v>
      </c>
      <c r="AG685">
        <v>0</v>
      </c>
      <c r="AH685">
        <v>0</v>
      </c>
      <c r="AY685">
        <v>0</v>
      </c>
    </row>
    <row r="686" spans="1:51" x14ac:dyDescent="0.25">
      <c r="A686" s="9" t="s">
        <v>640</v>
      </c>
      <c r="H686" s="52">
        <f t="shared" ref="H686:H689" si="154">G686*$AD$1</f>
        <v>0</v>
      </c>
      <c r="L686" s="52">
        <f t="shared" ref="L686:L691" si="155">K686*AF$1</f>
        <v>0</v>
      </c>
      <c r="S686" s="52">
        <v>84.2</v>
      </c>
      <c r="T686" s="52">
        <f t="shared" ref="T686:T691" si="156">S686*AE$685</f>
        <v>3637.7092007104798</v>
      </c>
      <c r="V686" s="51">
        <f t="shared" si="153"/>
        <v>0</v>
      </c>
      <c r="AG686">
        <v>0</v>
      </c>
      <c r="AH686">
        <v>0</v>
      </c>
      <c r="AY686">
        <v>0</v>
      </c>
    </row>
    <row r="687" spans="1:51" x14ac:dyDescent="0.25">
      <c r="A687" s="9" t="s">
        <v>641</v>
      </c>
      <c r="H687" s="52">
        <f t="shared" si="154"/>
        <v>0</v>
      </c>
      <c r="L687" s="52">
        <f t="shared" si="155"/>
        <v>0</v>
      </c>
      <c r="S687" s="52">
        <v>51.3</v>
      </c>
      <c r="T687" s="52">
        <f t="shared" si="156"/>
        <v>2216.3240142095915</v>
      </c>
      <c r="V687" s="51">
        <f t="shared" si="153"/>
        <v>0</v>
      </c>
      <c r="AG687">
        <v>0</v>
      </c>
      <c r="AH687">
        <v>0</v>
      </c>
      <c r="AY687">
        <v>0</v>
      </c>
    </row>
    <row r="688" spans="1:51" x14ac:dyDescent="0.25">
      <c r="A688" s="9" t="s">
        <v>642</v>
      </c>
      <c r="H688" s="52">
        <f t="shared" si="154"/>
        <v>0</v>
      </c>
      <c r="L688" s="52">
        <f t="shared" si="155"/>
        <v>0</v>
      </c>
      <c r="S688" s="52">
        <v>47.2</v>
      </c>
      <c r="T688" s="52">
        <f t="shared" si="156"/>
        <v>2039.1909058614567</v>
      </c>
      <c r="V688" s="51">
        <f t="shared" si="153"/>
        <v>20310.554249853245</v>
      </c>
      <c r="AG688">
        <v>0</v>
      </c>
      <c r="AH688">
        <v>0</v>
      </c>
      <c r="AY688">
        <v>0</v>
      </c>
    </row>
    <row r="689" spans="1:51" x14ac:dyDescent="0.25">
      <c r="A689" s="9" t="s">
        <v>643</v>
      </c>
      <c r="H689" s="52">
        <f t="shared" si="154"/>
        <v>0</v>
      </c>
      <c r="L689" s="52">
        <f t="shared" si="155"/>
        <v>0</v>
      </c>
      <c r="S689" s="52">
        <v>98.8</v>
      </c>
      <c r="T689" s="52">
        <f t="shared" si="156"/>
        <v>4268.475879218473</v>
      </c>
      <c r="V689" s="51">
        <f t="shared" si="153"/>
        <v>14523.138253927318</v>
      </c>
      <c r="AG689">
        <v>0</v>
      </c>
      <c r="AH689">
        <v>0</v>
      </c>
      <c r="AY689">
        <v>0</v>
      </c>
    </row>
    <row r="690" spans="1:51" x14ac:dyDescent="0.25">
      <c r="A690" s="9" t="s">
        <v>644</v>
      </c>
      <c r="F690" s="52">
        <v>558</v>
      </c>
      <c r="G690" s="52">
        <v>558</v>
      </c>
      <c r="H690" s="52">
        <f>AY690</f>
        <v>20988.794599360208</v>
      </c>
      <c r="I690" s="52">
        <v>558</v>
      </c>
      <c r="J690" s="52">
        <f>I690*$AD$1</f>
        <v>21689.683763175264</v>
      </c>
      <c r="L690" s="52">
        <f t="shared" si="155"/>
        <v>0</v>
      </c>
      <c r="T690" s="52">
        <f t="shared" si="156"/>
        <v>0</v>
      </c>
      <c r="V690" s="51">
        <f t="shared" si="153"/>
        <v>0</v>
      </c>
      <c r="AG690">
        <v>0</v>
      </c>
      <c r="AH690">
        <v>0</v>
      </c>
      <c r="AY690">
        <v>20988.794599360208</v>
      </c>
    </row>
    <row r="691" spans="1:51" x14ac:dyDescent="0.25">
      <c r="A691" s="13" t="s">
        <v>645</v>
      </c>
      <c r="F691" s="53">
        <v>399</v>
      </c>
      <c r="G691" s="52">
        <v>399</v>
      </c>
      <c r="H691" s="52">
        <f>AY691</f>
        <v>15008.116568359717</v>
      </c>
      <c r="I691" s="53">
        <v>399</v>
      </c>
      <c r="J691" s="52">
        <f>I691*$AD$1</f>
        <v>15509.290002700591</v>
      </c>
      <c r="K691" s="53"/>
      <c r="L691" s="52">
        <f t="shared" si="155"/>
        <v>0</v>
      </c>
      <c r="O691" s="54"/>
      <c r="P691" s="54"/>
      <c r="Q691" s="54"/>
      <c r="R691" s="54"/>
      <c r="S691" s="53"/>
      <c r="T691" s="52">
        <f t="shared" si="156"/>
        <v>0</v>
      </c>
      <c r="V691" s="51">
        <f t="shared" si="153"/>
        <v>11174.444721693451</v>
      </c>
      <c r="AG691">
        <v>0</v>
      </c>
      <c r="AH691">
        <v>0</v>
      </c>
      <c r="AY691">
        <v>15008.116568359717</v>
      </c>
    </row>
    <row r="692" spans="1:51" ht="15.75" customHeight="1" x14ac:dyDescent="0.25">
      <c r="A692" s="13" t="s">
        <v>646</v>
      </c>
      <c r="C692" s="52">
        <v>76890.666666666672</v>
      </c>
      <c r="F692" s="106" t="s">
        <v>1365</v>
      </c>
      <c r="G692" s="106"/>
      <c r="H692" s="106"/>
      <c r="I692" s="106"/>
      <c r="J692" s="106"/>
      <c r="K692" s="106" t="s">
        <v>1365</v>
      </c>
      <c r="L692" s="106"/>
      <c r="M692" s="106"/>
      <c r="N692" s="106"/>
      <c r="O692" s="106" t="s">
        <v>1365</v>
      </c>
      <c r="P692" s="106"/>
      <c r="Q692" s="106"/>
      <c r="R692" s="106"/>
      <c r="S692" s="106" t="s">
        <v>1346</v>
      </c>
      <c r="T692" s="106"/>
      <c r="U692" s="31"/>
      <c r="V692" s="51">
        <f t="shared" si="153"/>
        <v>0</v>
      </c>
      <c r="W692" s="31"/>
      <c r="X692" s="31"/>
      <c r="Y692" s="31"/>
      <c r="Z692" s="31"/>
      <c r="AA692" s="31"/>
      <c r="AB692" s="31"/>
      <c r="AC692" s="31"/>
      <c r="AG692" t="e">
        <v>#VALUE!</v>
      </c>
      <c r="AH692" t="e">
        <v>#VALUE!</v>
      </c>
      <c r="AY692">
        <v>0</v>
      </c>
    </row>
    <row r="693" spans="1:51" x14ac:dyDescent="0.25">
      <c r="A693" s="9" t="s">
        <v>647</v>
      </c>
      <c r="F693" s="112">
        <v>307</v>
      </c>
      <c r="G693" s="112">
        <v>307</v>
      </c>
      <c r="H693" s="112">
        <f>AY693</f>
        <v>11547.598462372014</v>
      </c>
      <c r="I693" s="112">
        <v>307</v>
      </c>
      <c r="J693" s="112">
        <f>I693*AD1</f>
        <v>11933.213109847322</v>
      </c>
      <c r="L693" s="52">
        <f t="shared" ref="L693:L698" si="157">K693*AF$1</f>
        <v>0</v>
      </c>
      <c r="T693" s="52">
        <f t="shared" ref="T693:T698" si="158">S693*AE$685</f>
        <v>0</v>
      </c>
      <c r="V693" s="51">
        <f t="shared" si="153"/>
        <v>0</v>
      </c>
      <c r="AG693">
        <v>0</v>
      </c>
      <c r="AH693">
        <v>0</v>
      </c>
      <c r="AY693">
        <v>11547.598462372014</v>
      </c>
    </row>
    <row r="694" spans="1:51" x14ac:dyDescent="0.25">
      <c r="A694" s="9" t="s">
        <v>648</v>
      </c>
      <c r="F694" s="112"/>
      <c r="G694" s="112"/>
      <c r="H694" s="112">
        <f t="shared" ref="H694:H695" si="159">G694*$AD$1</f>
        <v>0</v>
      </c>
      <c r="I694" s="112"/>
      <c r="J694" s="112"/>
      <c r="L694" s="52">
        <f t="shared" si="157"/>
        <v>0</v>
      </c>
      <c r="T694" s="52">
        <f t="shared" si="158"/>
        <v>0</v>
      </c>
      <c r="V694" s="51">
        <f t="shared" si="153"/>
        <v>10956.051665243416</v>
      </c>
      <c r="AG694">
        <v>0</v>
      </c>
      <c r="AH694">
        <v>0</v>
      </c>
      <c r="AY694">
        <v>0</v>
      </c>
    </row>
    <row r="695" spans="1:51" x14ac:dyDescent="0.25">
      <c r="A695" s="9" t="s">
        <v>649</v>
      </c>
      <c r="H695" s="52">
        <f t="shared" si="159"/>
        <v>0</v>
      </c>
      <c r="L695" s="52">
        <f t="shared" si="157"/>
        <v>0</v>
      </c>
      <c r="O695" s="60">
        <v>238.7</v>
      </c>
      <c r="P695" s="61">
        <v>10223.620000000001</v>
      </c>
      <c r="T695" s="52">
        <f t="shared" si="158"/>
        <v>0</v>
      </c>
      <c r="V695" s="51">
        <f t="shared" si="153"/>
        <v>10300.872495893311</v>
      </c>
      <c r="AG695">
        <v>0</v>
      </c>
      <c r="AH695">
        <v>0</v>
      </c>
      <c r="AY695">
        <v>0</v>
      </c>
    </row>
    <row r="696" spans="1:51" x14ac:dyDescent="0.25">
      <c r="A696" s="14" t="s">
        <v>650</v>
      </c>
      <c r="F696" s="53">
        <v>301.44</v>
      </c>
      <c r="G696" s="52">
        <v>301</v>
      </c>
      <c r="H696" s="52">
        <f>AY696</f>
        <v>11321.912498938034</v>
      </c>
      <c r="I696" s="53">
        <v>301.44</v>
      </c>
      <c r="J696" s="52">
        <f>I696*$AD$1</f>
        <v>11717.093680235756</v>
      </c>
      <c r="K696" s="53"/>
      <c r="L696" s="52">
        <f t="shared" si="157"/>
        <v>0</v>
      </c>
      <c r="O696" s="54"/>
      <c r="P696" s="54"/>
      <c r="Q696" s="54"/>
      <c r="R696" s="54"/>
      <c r="S696" s="53"/>
      <c r="T696" s="52">
        <f t="shared" si="158"/>
        <v>0</v>
      </c>
      <c r="V696" s="51">
        <f t="shared" si="153"/>
        <v>18381.4155845446</v>
      </c>
      <c r="AG696">
        <v>0</v>
      </c>
      <c r="AH696">
        <v>0</v>
      </c>
      <c r="AY696">
        <v>11321.912498938034</v>
      </c>
    </row>
    <row r="697" spans="1:51" x14ac:dyDescent="0.25">
      <c r="A697" s="14" t="s">
        <v>651</v>
      </c>
      <c r="F697" s="53">
        <v>283</v>
      </c>
      <c r="G697" s="52">
        <v>283</v>
      </c>
      <c r="H697" s="52">
        <f t="shared" ref="H697:H698" si="160">AY697</f>
        <v>10644.854608636091</v>
      </c>
      <c r="I697" s="53">
        <v>283</v>
      </c>
      <c r="J697" s="52">
        <f>I697*$AD$1</f>
        <v>11000.323485624731</v>
      </c>
      <c r="K697" s="53"/>
      <c r="L697" s="52">
        <f t="shared" si="157"/>
        <v>0</v>
      </c>
      <c r="O697" s="54"/>
      <c r="P697" s="54"/>
      <c r="Q697" s="54"/>
      <c r="R697" s="54"/>
      <c r="S697" s="53"/>
      <c r="T697" s="52">
        <f t="shared" si="158"/>
        <v>0</v>
      </c>
      <c r="V697" s="51">
        <f t="shared" si="153"/>
        <v>0</v>
      </c>
      <c r="AG697">
        <v>0</v>
      </c>
      <c r="AH697">
        <v>0</v>
      </c>
      <c r="AY697">
        <v>10644.854608636091</v>
      </c>
    </row>
    <row r="698" spans="1:51" x14ac:dyDescent="0.25">
      <c r="A698" s="14" t="s">
        <v>652</v>
      </c>
      <c r="F698" s="52">
        <v>505</v>
      </c>
      <c r="G698" s="52">
        <v>505</v>
      </c>
      <c r="H698" s="52">
        <f t="shared" si="160"/>
        <v>18995.235255693377</v>
      </c>
      <c r="I698" s="52">
        <v>505</v>
      </c>
      <c r="J698" s="52">
        <f>I698*$AD$1</f>
        <v>19629.552509683705</v>
      </c>
      <c r="L698" s="52">
        <f t="shared" si="157"/>
        <v>0</v>
      </c>
      <c r="T698" s="52">
        <f t="shared" si="158"/>
        <v>0</v>
      </c>
      <c r="V698" s="51" t="e">
        <f>$AY$1*#REF!</f>
        <v>#REF!</v>
      </c>
      <c r="AG698">
        <v>0</v>
      </c>
      <c r="AH698">
        <v>0</v>
      </c>
      <c r="AY698">
        <v>18995.235255693377</v>
      </c>
    </row>
    <row r="699" spans="1:51" ht="15.75" customHeight="1" x14ac:dyDescent="0.25">
      <c r="A699" s="14" t="s">
        <v>1313</v>
      </c>
      <c r="B699" s="52">
        <v>1</v>
      </c>
      <c r="F699" s="112" t="s">
        <v>1332</v>
      </c>
      <c r="G699" s="112"/>
      <c r="H699" s="112"/>
      <c r="I699" s="112"/>
      <c r="J699" s="112"/>
      <c r="K699" s="106" t="s">
        <v>1365</v>
      </c>
      <c r="L699" s="106"/>
      <c r="M699" s="106"/>
      <c r="N699" s="106"/>
      <c r="O699" s="112" t="s">
        <v>1332</v>
      </c>
      <c r="P699" s="112"/>
      <c r="Q699" s="112"/>
      <c r="R699" s="112"/>
      <c r="S699" s="106" t="s">
        <v>1346</v>
      </c>
      <c r="T699" s="106"/>
      <c r="U699" s="31"/>
      <c r="V699" s="51" t="e">
        <f>$AY$1*#REF!</f>
        <v>#REF!</v>
      </c>
      <c r="W699" s="31"/>
      <c r="X699" s="31"/>
      <c r="Y699" s="31"/>
      <c r="Z699" s="31"/>
      <c r="AA699" s="31"/>
      <c r="AB699" s="31"/>
      <c r="AC699" s="31"/>
      <c r="AG699" t="e">
        <v>#VALUE!</v>
      </c>
      <c r="AH699" t="e">
        <v>#VALUE!</v>
      </c>
      <c r="AY699">
        <v>0</v>
      </c>
    </row>
    <row r="700" spans="1:51" x14ac:dyDescent="0.25">
      <c r="A700" s="13" t="s">
        <v>653</v>
      </c>
      <c r="F700" s="53">
        <v>220</v>
      </c>
      <c r="G700" s="52">
        <v>220</v>
      </c>
      <c r="H700" s="52">
        <f>AY700</f>
        <v>8275.1519925792945</v>
      </c>
      <c r="I700" s="53">
        <v>220</v>
      </c>
      <c r="J700" s="52">
        <f>I700*$AD$1</f>
        <v>8551.488222040427</v>
      </c>
      <c r="K700" s="53"/>
      <c r="L700" s="52">
        <f t="shared" ref="L700:L705" si="161">K700*AF$1</f>
        <v>0</v>
      </c>
      <c r="O700" s="53"/>
      <c r="P700" s="53"/>
      <c r="Q700" s="53"/>
      <c r="R700" s="53"/>
      <c r="S700" s="53"/>
      <c r="T700" s="52">
        <f t="shared" ref="T700:T705" si="162">S700*AE$685</f>
        <v>0</v>
      </c>
      <c r="V700" s="51">
        <f t="shared" ref="V700:V716" si="163">$AY$1*H702</f>
        <v>0</v>
      </c>
      <c r="AG700">
        <v>0</v>
      </c>
      <c r="AH700">
        <v>0</v>
      </c>
      <c r="AY700">
        <v>8275.1519925792945</v>
      </c>
    </row>
    <row r="701" spans="1:51" x14ac:dyDescent="0.25">
      <c r="A701" s="12" t="s">
        <v>654</v>
      </c>
      <c r="F701" s="112">
        <v>276.5</v>
      </c>
      <c r="G701" s="112">
        <v>277</v>
      </c>
      <c r="H701" s="112">
        <f>AY701</f>
        <v>10400.684805599885</v>
      </c>
      <c r="I701" s="112">
        <v>276.5</v>
      </c>
      <c r="J701" s="112">
        <f>AD1*I701</f>
        <v>10747.665879064445</v>
      </c>
      <c r="L701" s="52">
        <f t="shared" si="161"/>
        <v>0</v>
      </c>
      <c r="T701" s="52">
        <f t="shared" si="162"/>
        <v>0</v>
      </c>
      <c r="V701" s="51">
        <f t="shared" si="163"/>
        <v>7607.3581330095476</v>
      </c>
      <c r="AG701">
        <v>0</v>
      </c>
      <c r="AH701">
        <v>0</v>
      </c>
      <c r="AY701">
        <v>10400.684805599885</v>
      </c>
    </row>
    <row r="702" spans="1:51" x14ac:dyDescent="0.25">
      <c r="A702" s="12" t="s">
        <v>655</v>
      </c>
      <c r="F702" s="112"/>
      <c r="G702" s="112"/>
      <c r="H702" s="112">
        <f t="shared" ref="H702:H705" si="164">G702*$AD$1</f>
        <v>0</v>
      </c>
      <c r="I702" s="112"/>
      <c r="J702" s="112"/>
      <c r="L702" s="52">
        <f t="shared" si="161"/>
        <v>0</v>
      </c>
      <c r="T702" s="52">
        <f t="shared" si="162"/>
        <v>0</v>
      </c>
      <c r="V702" s="51">
        <f t="shared" si="163"/>
        <v>14304.745197477283</v>
      </c>
      <c r="AG702">
        <v>0</v>
      </c>
      <c r="AH702">
        <v>0</v>
      </c>
      <c r="AY702">
        <v>0</v>
      </c>
    </row>
    <row r="703" spans="1:51" x14ac:dyDescent="0.25">
      <c r="A703" s="14" t="s">
        <v>656</v>
      </c>
      <c r="F703" s="53">
        <v>209</v>
      </c>
      <c r="G703" s="52">
        <v>209</v>
      </c>
      <c r="H703" s="52">
        <f>AY703</f>
        <v>7861.3943929503284</v>
      </c>
      <c r="I703" s="53">
        <v>209</v>
      </c>
      <c r="J703" s="52">
        <f t="shared" ref="J703" si="165">I703*$AD$1</f>
        <v>8123.9138109384048</v>
      </c>
      <c r="K703" s="53"/>
      <c r="L703" s="52">
        <f t="shared" si="161"/>
        <v>0</v>
      </c>
      <c r="O703" s="54"/>
      <c r="P703" s="54"/>
      <c r="Q703" s="54"/>
      <c r="R703" s="54"/>
      <c r="S703" s="53"/>
      <c r="T703" s="52">
        <f t="shared" si="162"/>
        <v>0</v>
      </c>
      <c r="V703" s="51">
        <f t="shared" si="163"/>
        <v>0</v>
      </c>
      <c r="AG703">
        <v>0</v>
      </c>
      <c r="AH703">
        <v>0</v>
      </c>
      <c r="AY703">
        <v>7861.3943929503284</v>
      </c>
    </row>
    <row r="704" spans="1:51" x14ac:dyDescent="0.25">
      <c r="A704" s="14" t="s">
        <v>657</v>
      </c>
      <c r="F704" s="106">
        <v>393</v>
      </c>
      <c r="G704" s="106">
        <v>393</v>
      </c>
      <c r="H704" s="106">
        <f>AY704</f>
        <v>14782.430604925737</v>
      </c>
      <c r="I704" s="106">
        <v>393</v>
      </c>
      <c r="J704" s="112">
        <f>AD1*I704</f>
        <v>15276.067596644943</v>
      </c>
      <c r="K704" s="53"/>
      <c r="L704" s="52">
        <f t="shared" si="161"/>
        <v>0</v>
      </c>
      <c r="O704" s="54"/>
      <c r="P704" s="54"/>
      <c r="Q704" s="54"/>
      <c r="R704" s="54"/>
      <c r="S704" s="53"/>
      <c r="T704" s="52">
        <f t="shared" si="162"/>
        <v>0</v>
      </c>
      <c r="V704" s="51">
        <f t="shared" si="163"/>
        <v>0</v>
      </c>
      <c r="AG704">
        <v>0</v>
      </c>
      <c r="AH704">
        <v>0</v>
      </c>
      <c r="AY704">
        <v>14782.430604925737</v>
      </c>
    </row>
    <row r="705" spans="1:51" x14ac:dyDescent="0.25">
      <c r="A705" s="14" t="s">
        <v>658</v>
      </c>
      <c r="F705" s="106"/>
      <c r="G705" s="106"/>
      <c r="H705" s="106">
        <f t="shared" si="164"/>
        <v>0</v>
      </c>
      <c r="I705" s="106"/>
      <c r="J705" s="112"/>
      <c r="K705" s="53"/>
      <c r="L705" s="52">
        <f t="shared" si="161"/>
        <v>0</v>
      </c>
      <c r="O705" s="54"/>
      <c r="P705" s="54"/>
      <c r="Q705" s="54"/>
      <c r="R705" s="54"/>
      <c r="S705" s="53"/>
      <c r="T705" s="52">
        <f t="shared" si="162"/>
        <v>0</v>
      </c>
      <c r="V705" s="51">
        <f t="shared" si="163"/>
        <v>0</v>
      </c>
      <c r="AG705">
        <v>0</v>
      </c>
      <c r="AH705">
        <v>0</v>
      </c>
      <c r="AY705">
        <v>0</v>
      </c>
    </row>
    <row r="706" spans="1:51" x14ac:dyDescent="0.25">
      <c r="A706" s="14" t="s">
        <v>659</v>
      </c>
      <c r="C706" s="52">
        <v>76890.666666666672</v>
      </c>
      <c r="F706" s="112" t="s">
        <v>1332</v>
      </c>
      <c r="G706" s="112"/>
      <c r="H706" s="112"/>
      <c r="I706" s="112"/>
      <c r="J706" s="112"/>
      <c r="K706" s="106" t="s">
        <v>1332</v>
      </c>
      <c r="L706" s="106"/>
      <c r="M706" s="106"/>
      <c r="N706" s="106"/>
      <c r="O706" s="106" t="s">
        <v>1332</v>
      </c>
      <c r="P706" s="106"/>
      <c r="Q706" s="106"/>
      <c r="R706" s="106"/>
      <c r="S706" s="106" t="s">
        <v>1355</v>
      </c>
      <c r="T706" s="106"/>
      <c r="U706" s="31"/>
      <c r="V706" s="51">
        <f t="shared" si="163"/>
        <v>0</v>
      </c>
      <c r="W706" s="31"/>
      <c r="X706" s="31"/>
      <c r="Y706" s="31"/>
      <c r="Z706" s="31"/>
      <c r="AA706" s="31"/>
      <c r="AB706" s="31"/>
      <c r="AC706" s="31"/>
      <c r="AG706" t="e">
        <v>#VALUE!</v>
      </c>
      <c r="AH706" t="e">
        <v>#VALUE!</v>
      </c>
      <c r="AY706">
        <v>0</v>
      </c>
    </row>
    <row r="707" spans="1:51" ht="15.75" customHeight="1" x14ac:dyDescent="0.25">
      <c r="A707" s="14" t="s">
        <v>660</v>
      </c>
      <c r="C707" s="112">
        <v>76890.666666666672</v>
      </c>
      <c r="D707" s="112"/>
      <c r="E707" s="112"/>
      <c r="F707" s="112" t="s">
        <v>1332</v>
      </c>
      <c r="G707" s="112"/>
      <c r="H707" s="112"/>
      <c r="I707" s="112"/>
      <c r="J707" s="112"/>
      <c r="K707" s="106" t="s">
        <v>1332</v>
      </c>
      <c r="L707" s="106"/>
      <c r="M707" s="106"/>
      <c r="N707" s="106"/>
      <c r="O707" s="115" t="s">
        <v>1347</v>
      </c>
      <c r="P707" s="115"/>
      <c r="Q707" s="115"/>
      <c r="R707" s="115"/>
      <c r="S707" s="106" t="s">
        <v>1355</v>
      </c>
      <c r="T707" s="106"/>
      <c r="U707" s="31"/>
      <c r="V707" s="51">
        <f t="shared" si="163"/>
        <v>0</v>
      </c>
      <c r="W707" s="31"/>
      <c r="X707" s="31"/>
      <c r="Y707" s="31"/>
      <c r="Z707" s="31"/>
      <c r="AA707" s="31"/>
      <c r="AB707" s="31"/>
      <c r="AC707" s="31"/>
      <c r="AG707" t="e">
        <v>#VALUE!</v>
      </c>
      <c r="AH707" t="e">
        <v>#VALUE!</v>
      </c>
      <c r="AY707">
        <v>0</v>
      </c>
    </row>
    <row r="708" spans="1:51" x14ac:dyDescent="0.25">
      <c r="A708" s="14" t="s">
        <v>661</v>
      </c>
      <c r="C708" s="112"/>
      <c r="D708" s="112"/>
      <c r="E708" s="112"/>
      <c r="F708" s="112" t="s">
        <v>1332</v>
      </c>
      <c r="G708" s="112"/>
      <c r="H708" s="112"/>
      <c r="I708" s="112"/>
      <c r="J708" s="112"/>
      <c r="K708" s="106" t="s">
        <v>1332</v>
      </c>
      <c r="L708" s="106"/>
      <c r="M708" s="106"/>
      <c r="N708" s="106"/>
      <c r="O708" s="106" t="s">
        <v>1332</v>
      </c>
      <c r="P708" s="106"/>
      <c r="Q708" s="106"/>
      <c r="R708" s="106"/>
      <c r="S708" s="106" t="s">
        <v>1355</v>
      </c>
      <c r="T708" s="106"/>
      <c r="U708" s="31"/>
      <c r="V708" s="51">
        <f t="shared" si="163"/>
        <v>0</v>
      </c>
      <c r="W708" s="31"/>
      <c r="X708" s="31"/>
      <c r="Y708" s="31"/>
      <c r="Z708" s="31"/>
      <c r="AA708" s="31"/>
      <c r="AB708" s="31"/>
      <c r="AC708" s="31"/>
      <c r="AG708" t="e">
        <v>#VALUE!</v>
      </c>
      <c r="AH708" t="e">
        <v>#VALUE!</v>
      </c>
      <c r="AY708">
        <v>0</v>
      </c>
    </row>
    <row r="709" spans="1:51" x14ac:dyDescent="0.25">
      <c r="A709" s="14" t="s">
        <v>662</v>
      </c>
      <c r="C709" s="112"/>
      <c r="D709" s="112"/>
      <c r="E709" s="112"/>
      <c r="F709" s="112" t="s">
        <v>1332</v>
      </c>
      <c r="G709" s="112"/>
      <c r="H709" s="112"/>
      <c r="I709" s="112"/>
      <c r="J709" s="112"/>
      <c r="K709" s="106" t="s">
        <v>1332</v>
      </c>
      <c r="L709" s="106"/>
      <c r="M709" s="106"/>
      <c r="N709" s="106"/>
      <c r="O709" s="106" t="s">
        <v>1332</v>
      </c>
      <c r="P709" s="106"/>
      <c r="Q709" s="106"/>
      <c r="R709" s="106"/>
      <c r="S709" s="106" t="s">
        <v>1355</v>
      </c>
      <c r="T709" s="106"/>
      <c r="U709" s="31"/>
      <c r="V709" s="51">
        <f t="shared" si="163"/>
        <v>0</v>
      </c>
      <c r="W709" s="31"/>
      <c r="X709" s="31"/>
      <c r="Y709" s="31"/>
      <c r="Z709" s="31"/>
      <c r="AA709" s="31"/>
      <c r="AB709" s="31"/>
      <c r="AC709" s="31"/>
      <c r="AG709" t="e">
        <v>#VALUE!</v>
      </c>
      <c r="AH709" t="e">
        <v>#VALUE!</v>
      </c>
      <c r="AY709">
        <v>0</v>
      </c>
    </row>
    <row r="710" spans="1:51" x14ac:dyDescent="0.25">
      <c r="A710" s="14" t="s">
        <v>663</v>
      </c>
      <c r="C710" s="112"/>
      <c r="D710" s="112"/>
      <c r="E710" s="112"/>
      <c r="F710" s="112" t="s">
        <v>1332</v>
      </c>
      <c r="G710" s="112"/>
      <c r="H710" s="112"/>
      <c r="I710" s="112"/>
      <c r="J710" s="112"/>
      <c r="K710" s="106" t="s">
        <v>1332</v>
      </c>
      <c r="L710" s="106"/>
      <c r="M710" s="106"/>
      <c r="N710" s="106"/>
      <c r="O710" s="106" t="s">
        <v>1332</v>
      </c>
      <c r="P710" s="106"/>
      <c r="Q710" s="106"/>
      <c r="R710" s="106"/>
      <c r="S710" s="106" t="s">
        <v>1355</v>
      </c>
      <c r="T710" s="106"/>
      <c r="U710" s="31"/>
      <c r="V710" s="51">
        <f t="shared" si="163"/>
        <v>0</v>
      </c>
      <c r="W710" s="31"/>
      <c r="X710" s="31"/>
      <c r="Y710" s="31"/>
      <c r="Z710" s="31"/>
      <c r="AA710" s="31"/>
      <c r="AB710" s="31"/>
      <c r="AC710" s="31"/>
      <c r="AG710" t="e">
        <v>#VALUE!</v>
      </c>
      <c r="AH710" t="e">
        <v>#VALUE!</v>
      </c>
      <c r="AY710">
        <v>0</v>
      </c>
    </row>
    <row r="711" spans="1:51" x14ac:dyDescent="0.25">
      <c r="A711" s="14" t="s">
        <v>664</v>
      </c>
      <c r="C711" s="112"/>
      <c r="D711" s="112"/>
      <c r="E711" s="112"/>
      <c r="F711" s="112" t="s">
        <v>1332</v>
      </c>
      <c r="G711" s="112"/>
      <c r="H711" s="112"/>
      <c r="I711" s="112"/>
      <c r="J711" s="112"/>
      <c r="K711" s="106" t="s">
        <v>1332</v>
      </c>
      <c r="L711" s="106"/>
      <c r="M711" s="106"/>
      <c r="N711" s="106"/>
      <c r="O711" s="106" t="s">
        <v>1332</v>
      </c>
      <c r="P711" s="106"/>
      <c r="Q711" s="106"/>
      <c r="R711" s="106"/>
      <c r="S711" s="106" t="s">
        <v>1355</v>
      </c>
      <c r="T711" s="106"/>
      <c r="U711" s="31"/>
      <c r="V711" s="51">
        <f t="shared" si="163"/>
        <v>8007.7454031679463</v>
      </c>
      <c r="W711" s="31"/>
      <c r="X711" s="31"/>
      <c r="Y711" s="31"/>
      <c r="Z711" s="31"/>
      <c r="AA711" s="31"/>
      <c r="AB711" s="31"/>
      <c r="AC711" s="31"/>
      <c r="AG711" t="e">
        <v>#VALUE!</v>
      </c>
      <c r="AH711" t="e">
        <v>#VALUE!</v>
      </c>
      <c r="AY711">
        <v>0</v>
      </c>
    </row>
    <row r="712" spans="1:51" x14ac:dyDescent="0.25">
      <c r="A712" s="14" t="s">
        <v>665</v>
      </c>
      <c r="C712" s="112"/>
      <c r="D712" s="112"/>
      <c r="E712" s="112"/>
      <c r="F712" s="112" t="s">
        <v>1332</v>
      </c>
      <c r="G712" s="112"/>
      <c r="H712" s="112"/>
      <c r="I712" s="112"/>
      <c r="J712" s="112"/>
      <c r="K712" s="106" t="s">
        <v>1332</v>
      </c>
      <c r="L712" s="106"/>
      <c r="M712" s="106"/>
      <c r="N712" s="106"/>
      <c r="O712" s="106" t="s">
        <v>1332</v>
      </c>
      <c r="P712" s="106"/>
      <c r="Q712" s="106"/>
      <c r="R712" s="106"/>
      <c r="S712" s="106" t="s">
        <v>1355</v>
      </c>
      <c r="T712" s="106"/>
      <c r="U712" s="31"/>
      <c r="V712" s="51">
        <f t="shared" si="163"/>
        <v>0</v>
      </c>
      <c r="W712" s="31"/>
      <c r="X712" s="31"/>
      <c r="Y712" s="31"/>
      <c r="Z712" s="31"/>
      <c r="AA712" s="31"/>
      <c r="AB712" s="31"/>
      <c r="AC712" s="31"/>
      <c r="AG712" t="e">
        <v>#VALUE!</v>
      </c>
      <c r="AH712" t="e">
        <v>#VALUE!</v>
      </c>
      <c r="AY712">
        <v>0</v>
      </c>
    </row>
    <row r="713" spans="1:51" x14ac:dyDescent="0.25">
      <c r="A713" s="15" t="s">
        <v>666</v>
      </c>
      <c r="F713" s="106">
        <v>220</v>
      </c>
      <c r="G713" s="106">
        <v>220</v>
      </c>
      <c r="H713" s="106">
        <f>AY713</f>
        <v>8275.1519925792945</v>
      </c>
      <c r="I713" s="106">
        <v>220</v>
      </c>
      <c r="J713" s="112">
        <f>I713*AD1</f>
        <v>8551.488222040427</v>
      </c>
      <c r="K713" s="53"/>
      <c r="L713" s="52">
        <f>K713*AF$1</f>
        <v>0</v>
      </c>
      <c r="O713" s="53"/>
      <c r="P713" s="53"/>
      <c r="Q713" s="53"/>
      <c r="R713" s="53"/>
      <c r="S713" s="53"/>
      <c r="T713" s="52">
        <f>S713*AE$685</f>
        <v>0</v>
      </c>
      <c r="V713" s="51">
        <f t="shared" si="163"/>
        <v>14883.386626191585</v>
      </c>
      <c r="AG713">
        <v>0</v>
      </c>
      <c r="AH713">
        <v>0</v>
      </c>
      <c r="AY713">
        <v>8275.1519925792945</v>
      </c>
    </row>
    <row r="714" spans="1:51" x14ac:dyDescent="0.25">
      <c r="A714" s="15" t="s">
        <v>667</v>
      </c>
      <c r="F714" s="106"/>
      <c r="G714" s="106"/>
      <c r="H714" s="106">
        <f t="shared" ref="H714:H716" si="166">G714*$AD$1</f>
        <v>0</v>
      </c>
      <c r="I714" s="106"/>
      <c r="J714" s="112"/>
      <c r="K714" s="53"/>
      <c r="L714" s="52">
        <f>K714*AF$1</f>
        <v>0</v>
      </c>
      <c r="O714" s="53"/>
      <c r="P714" s="53"/>
      <c r="Q714" s="53"/>
      <c r="R714" s="53"/>
      <c r="S714" s="53"/>
      <c r="T714" s="52">
        <f>S714*AE$685</f>
        <v>0</v>
      </c>
      <c r="V714" s="51">
        <f t="shared" si="163"/>
        <v>0</v>
      </c>
      <c r="AG714">
        <v>0</v>
      </c>
      <c r="AH714">
        <v>0</v>
      </c>
      <c r="AY714">
        <v>0</v>
      </c>
    </row>
    <row r="715" spans="1:51" x14ac:dyDescent="0.25">
      <c r="A715" s="9" t="s">
        <v>668</v>
      </c>
      <c r="F715" s="52">
        <v>408.9</v>
      </c>
      <c r="G715" s="52">
        <v>409</v>
      </c>
      <c r="H715" s="52">
        <f>AY715</f>
        <v>15380.394892091979</v>
      </c>
      <c r="I715" s="52">
        <v>408.9</v>
      </c>
      <c r="J715" s="52">
        <f>I715*$AD$1</f>
        <v>15894.106972692411</v>
      </c>
      <c r="L715" s="52">
        <f>K715*AF$1</f>
        <v>0</v>
      </c>
      <c r="T715" s="52">
        <f>S715*AE$685</f>
        <v>0</v>
      </c>
      <c r="V715" s="51">
        <f t="shared" si="163"/>
        <v>148522.05062823705</v>
      </c>
      <c r="AG715">
        <v>0</v>
      </c>
      <c r="AH715">
        <v>0</v>
      </c>
      <c r="AY715">
        <v>15380.394892091979</v>
      </c>
    </row>
    <row r="716" spans="1:51" x14ac:dyDescent="0.25">
      <c r="A716" s="12" t="s">
        <v>669</v>
      </c>
      <c r="H716" s="52">
        <f t="shared" si="166"/>
        <v>0</v>
      </c>
      <c r="L716" s="52">
        <f>K716*AF$1</f>
        <v>0</v>
      </c>
      <c r="O716" s="61">
        <v>441.44</v>
      </c>
      <c r="P716" s="61">
        <v>19955.38</v>
      </c>
      <c r="T716" s="52">
        <f>S716*AE$685</f>
        <v>0</v>
      </c>
      <c r="V716" s="51">
        <f t="shared" si="163"/>
        <v>153481.70961683858</v>
      </c>
      <c r="AG716">
        <v>0</v>
      </c>
      <c r="AH716">
        <v>0</v>
      </c>
      <c r="AY716">
        <v>0</v>
      </c>
    </row>
    <row r="717" spans="1:51" x14ac:dyDescent="0.25">
      <c r="A717" s="19" t="s">
        <v>638</v>
      </c>
      <c r="B717" s="20">
        <f>SUM(B686:B716)</f>
        <v>1</v>
      </c>
      <c r="C717" s="20">
        <f t="shared" ref="C717:T717" si="167">SUM(C686:C716)</f>
        <v>230672</v>
      </c>
      <c r="D717" s="20">
        <f t="shared" si="167"/>
        <v>0</v>
      </c>
      <c r="E717" s="20">
        <f t="shared" si="167"/>
        <v>0</v>
      </c>
      <c r="F717" s="20">
        <f t="shared" si="167"/>
        <v>4080.84</v>
      </c>
      <c r="G717" s="20">
        <f t="shared" si="167"/>
        <v>4081</v>
      </c>
      <c r="H717" s="20">
        <f t="shared" si="167"/>
        <v>153481.72067408595</v>
      </c>
      <c r="I717" s="20">
        <f t="shared" si="167"/>
        <v>4080.84</v>
      </c>
      <c r="J717" s="20">
        <f t="shared" si="167"/>
        <v>158623.88725468845</v>
      </c>
      <c r="K717" s="20">
        <f t="shared" si="167"/>
        <v>0</v>
      </c>
      <c r="L717" s="20">
        <f t="shared" si="167"/>
        <v>0</v>
      </c>
      <c r="M717" s="20">
        <f t="shared" si="167"/>
        <v>0</v>
      </c>
      <c r="N717" s="20">
        <f t="shared" si="167"/>
        <v>0</v>
      </c>
      <c r="O717" s="43">
        <f t="shared" si="167"/>
        <v>680.14</v>
      </c>
      <c r="P717" s="20">
        <f t="shared" si="167"/>
        <v>30179</v>
      </c>
      <c r="Q717" s="20">
        <f t="shared" si="167"/>
        <v>0</v>
      </c>
      <c r="R717" s="20">
        <f t="shared" si="167"/>
        <v>0</v>
      </c>
      <c r="S717" s="20">
        <f t="shared" si="167"/>
        <v>281.5</v>
      </c>
      <c r="T717" s="20">
        <f t="shared" si="167"/>
        <v>12161.7</v>
      </c>
      <c r="U717" s="34"/>
      <c r="V717" s="51">
        <f>$AY$1*H720</f>
        <v>0</v>
      </c>
      <c r="W717" s="34"/>
      <c r="X717" s="34"/>
      <c r="Y717" s="34"/>
      <c r="Z717" s="34"/>
      <c r="AA717" s="34"/>
      <c r="AB717" s="34"/>
      <c r="AC717" s="34"/>
      <c r="AG717">
        <v>0</v>
      </c>
      <c r="AH717">
        <v>0</v>
      </c>
      <c r="AY717">
        <v>153481.72067408598</v>
      </c>
    </row>
    <row r="718" spans="1:51" hidden="1" x14ac:dyDescent="0.25">
      <c r="A718" s="19" t="s">
        <v>1425</v>
      </c>
      <c r="B718" s="20"/>
      <c r="C718" s="20"/>
      <c r="D718" s="20"/>
      <c r="E718" s="20"/>
      <c r="F718" s="20"/>
      <c r="G718" s="20">
        <v>4081</v>
      </c>
      <c r="H718" s="20">
        <v>158607</v>
      </c>
      <c r="I718" s="20"/>
      <c r="J718" s="20"/>
      <c r="K718" s="20"/>
      <c r="L718" s="20"/>
      <c r="M718" s="20"/>
      <c r="N718" s="20"/>
      <c r="O718" s="43"/>
      <c r="P718" s="20"/>
      <c r="Q718" s="20"/>
      <c r="R718" s="20"/>
      <c r="S718" s="20"/>
      <c r="T718" s="20"/>
      <c r="U718" s="34"/>
      <c r="V718" s="51">
        <f>$AY$1*H721</f>
        <v>4892.0044644807813</v>
      </c>
      <c r="W718" s="34"/>
      <c r="X718" s="34"/>
      <c r="Y718" s="34"/>
      <c r="Z718" s="34"/>
      <c r="AA718" s="34"/>
      <c r="AB718" s="34"/>
      <c r="AC718" s="34"/>
      <c r="AY718">
        <v>153481.70961683858</v>
      </c>
    </row>
    <row r="719" spans="1:51" x14ac:dyDescent="0.25">
      <c r="A719" s="19" t="s">
        <v>1448</v>
      </c>
      <c r="B719" s="20"/>
      <c r="C719" s="20"/>
      <c r="D719" s="20"/>
      <c r="E719" s="20"/>
      <c r="F719" s="20"/>
      <c r="G719" s="110">
        <f>H717/G717</f>
        <v>37.608850937046299</v>
      </c>
      <c r="H719" s="111"/>
      <c r="I719" s="110"/>
      <c r="J719" s="111"/>
      <c r="K719" s="110"/>
      <c r="L719" s="111"/>
      <c r="M719" s="110"/>
      <c r="N719" s="111"/>
      <c r="O719" s="110">
        <f>P717/O717</f>
        <v>44.371746993266093</v>
      </c>
      <c r="P719" s="111"/>
      <c r="Q719" s="110"/>
      <c r="R719" s="111"/>
      <c r="S719" s="110">
        <f>T717/S717</f>
        <v>43.203197158081707</v>
      </c>
      <c r="T719" s="111"/>
      <c r="U719" s="34"/>
      <c r="W719" s="34"/>
      <c r="X719" s="34"/>
      <c r="Y719" s="34"/>
      <c r="Z719" s="34"/>
      <c r="AA719" s="34"/>
      <c r="AB719" s="34"/>
      <c r="AC719" s="34"/>
    </row>
    <row r="720" spans="1:51" x14ac:dyDescent="0.25">
      <c r="A720" s="114" t="s">
        <v>684</v>
      </c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32"/>
      <c r="V720" s="51">
        <f t="shared" ref="V720:V734" si="168">$AY$1*H722</f>
        <v>4804.6472419007669</v>
      </c>
      <c r="W720" s="32"/>
      <c r="X720" s="32"/>
      <c r="Y720" s="32"/>
      <c r="Z720" s="32"/>
      <c r="AA720" s="32"/>
      <c r="AB720" s="32"/>
      <c r="AC720" s="32"/>
      <c r="AG720">
        <v>0</v>
      </c>
      <c r="AH720">
        <v>0</v>
      </c>
      <c r="AY720">
        <v>0</v>
      </c>
    </row>
    <row r="721" spans="1:51" x14ac:dyDescent="0.25">
      <c r="A721" s="18" t="s">
        <v>670</v>
      </c>
      <c r="C721" s="53"/>
      <c r="D721" s="53"/>
      <c r="E721" s="53"/>
      <c r="F721" s="53">
        <v>224</v>
      </c>
      <c r="G721" s="53">
        <v>134.4</v>
      </c>
      <c r="H721" s="52">
        <f>AY721</f>
        <v>5055.3655809211687</v>
      </c>
      <c r="K721" s="53">
        <v>45</v>
      </c>
      <c r="L721" s="52">
        <f t="shared" ref="L721:L727" si="169">K721*AF$1</f>
        <v>1350</v>
      </c>
      <c r="O721" s="53"/>
      <c r="P721" s="53"/>
      <c r="Q721" s="53"/>
      <c r="R721" s="53"/>
      <c r="S721" s="70">
        <v>172</v>
      </c>
      <c r="T721" s="70">
        <v>7057.7</v>
      </c>
      <c r="U721" s="35"/>
      <c r="V721" s="51">
        <f t="shared" si="168"/>
        <v>0</v>
      </c>
      <c r="W721" s="35"/>
      <c r="X721" s="35"/>
      <c r="Y721" s="35"/>
      <c r="Z721" s="35"/>
      <c r="AA721" s="35"/>
      <c r="AB721" s="35"/>
      <c r="AC721" s="35"/>
      <c r="AG721">
        <v>134.4</v>
      </c>
      <c r="AH721">
        <v>89.600000000000009</v>
      </c>
      <c r="AY721">
        <v>5055.3655809211687</v>
      </c>
    </row>
    <row r="722" spans="1:51" x14ac:dyDescent="0.25">
      <c r="A722" s="13" t="s">
        <v>671</v>
      </c>
      <c r="C722" s="53"/>
      <c r="D722" s="53"/>
      <c r="E722" s="53"/>
      <c r="F722" s="53">
        <v>220</v>
      </c>
      <c r="G722" s="53">
        <v>132</v>
      </c>
      <c r="H722" s="52">
        <f t="shared" ref="H722:H734" si="170">AY722</f>
        <v>4965.0911955475758</v>
      </c>
      <c r="K722" s="53">
        <v>48</v>
      </c>
      <c r="L722" s="52">
        <f t="shared" si="169"/>
        <v>1440</v>
      </c>
      <c r="O722" s="53"/>
      <c r="P722" s="53"/>
      <c r="Q722" s="53"/>
      <c r="R722" s="53"/>
      <c r="S722" s="53"/>
      <c r="T722" s="53"/>
      <c r="U722" s="31"/>
      <c r="V722" s="51">
        <f t="shared" si="168"/>
        <v>0</v>
      </c>
      <c r="W722" s="31"/>
      <c r="X722" s="31"/>
      <c r="Y722" s="31"/>
      <c r="Z722" s="31"/>
      <c r="AA722" s="31"/>
      <c r="AB722" s="31"/>
      <c r="AC722" s="31"/>
      <c r="AG722">
        <v>132</v>
      </c>
      <c r="AH722">
        <v>88</v>
      </c>
      <c r="AY722">
        <v>4965.0911955475758</v>
      </c>
    </row>
    <row r="723" spans="1:51" x14ac:dyDescent="0.25">
      <c r="A723" s="13" t="s">
        <v>672</v>
      </c>
      <c r="C723" s="53"/>
      <c r="D723" s="53"/>
      <c r="E723" s="53"/>
      <c r="F723" s="53"/>
      <c r="G723" s="53"/>
      <c r="H723" s="52">
        <f t="shared" si="170"/>
        <v>0</v>
      </c>
      <c r="K723" s="53"/>
      <c r="L723" s="52">
        <f t="shared" si="169"/>
        <v>0</v>
      </c>
      <c r="O723" s="53">
        <v>195</v>
      </c>
      <c r="P723" s="53">
        <v>8775</v>
      </c>
      <c r="Q723" s="53"/>
      <c r="R723" s="53"/>
      <c r="S723" s="53"/>
      <c r="T723" s="53"/>
      <c r="U723" s="31"/>
      <c r="V723" s="51">
        <f t="shared" si="168"/>
        <v>0</v>
      </c>
      <c r="W723" s="31"/>
      <c r="X723" s="31"/>
      <c r="Y723" s="31"/>
      <c r="Z723" s="31"/>
      <c r="AA723" s="31"/>
      <c r="AB723" s="31"/>
      <c r="AC723" s="31"/>
      <c r="AG723">
        <v>0</v>
      </c>
      <c r="AH723">
        <v>0</v>
      </c>
      <c r="AY723">
        <v>0</v>
      </c>
    </row>
    <row r="724" spans="1:51" x14ac:dyDescent="0.25">
      <c r="A724" s="14" t="s">
        <v>673</v>
      </c>
      <c r="C724" s="53"/>
      <c r="D724" s="53"/>
      <c r="E724" s="53"/>
      <c r="F724" s="53"/>
      <c r="G724" s="53"/>
      <c r="H724" s="52">
        <f t="shared" si="170"/>
        <v>0</v>
      </c>
      <c r="K724" s="53"/>
      <c r="L724" s="52">
        <f t="shared" si="169"/>
        <v>0</v>
      </c>
      <c r="O724" s="54">
        <v>433</v>
      </c>
      <c r="P724" s="54">
        <v>19485</v>
      </c>
      <c r="Q724" s="54"/>
      <c r="R724" s="54"/>
      <c r="S724" s="53"/>
      <c r="T724" s="53"/>
      <c r="U724" s="31"/>
      <c r="V724" s="51">
        <f t="shared" si="168"/>
        <v>6420.7558596310255</v>
      </c>
      <c r="W724" s="31"/>
      <c r="X724" s="31"/>
      <c r="Y724" s="31"/>
      <c r="Z724" s="31"/>
      <c r="AA724" s="31"/>
      <c r="AB724" s="31"/>
      <c r="AC724" s="31"/>
      <c r="AG724">
        <v>0</v>
      </c>
      <c r="AH724">
        <v>0</v>
      </c>
      <c r="AY724">
        <v>0</v>
      </c>
    </row>
    <row r="725" spans="1:51" x14ac:dyDescent="0.25">
      <c r="A725" s="13" t="s">
        <v>674</v>
      </c>
      <c r="C725" s="53"/>
      <c r="D725" s="53"/>
      <c r="E725" s="53"/>
      <c r="F725" s="53"/>
      <c r="G725" s="53"/>
      <c r="H725" s="52">
        <f t="shared" si="170"/>
        <v>0</v>
      </c>
      <c r="K725" s="53"/>
      <c r="L725" s="52">
        <f t="shared" si="169"/>
        <v>0</v>
      </c>
      <c r="O725" s="62">
        <v>311.55</v>
      </c>
      <c r="P725" s="53">
        <v>14020</v>
      </c>
      <c r="Q725" s="53"/>
      <c r="R725" s="53"/>
      <c r="S725" s="53"/>
      <c r="T725" s="53"/>
      <c r="U725" s="31"/>
      <c r="V725" s="51">
        <f t="shared" si="168"/>
        <v>4586.2541854507317</v>
      </c>
      <c r="W725" s="31"/>
      <c r="X725" s="31"/>
      <c r="Y725" s="31"/>
      <c r="Z725" s="31"/>
      <c r="AA725" s="31"/>
      <c r="AB725" s="31"/>
      <c r="AC725" s="31"/>
      <c r="AG725">
        <v>0</v>
      </c>
      <c r="AH725">
        <v>0</v>
      </c>
      <c r="AY725">
        <v>0</v>
      </c>
    </row>
    <row r="726" spans="1:51" x14ac:dyDescent="0.25">
      <c r="A726" s="13" t="s">
        <v>675</v>
      </c>
      <c r="C726" s="53"/>
      <c r="D726" s="53"/>
      <c r="E726" s="53"/>
      <c r="F726" s="53">
        <v>294</v>
      </c>
      <c r="G726" s="53">
        <v>176.4</v>
      </c>
      <c r="H726" s="52">
        <f t="shared" si="170"/>
        <v>6635.167324959034</v>
      </c>
      <c r="K726" s="53">
        <v>98</v>
      </c>
      <c r="L726" s="52">
        <f t="shared" si="169"/>
        <v>2940</v>
      </c>
      <c r="O726" s="53"/>
      <c r="P726" s="53"/>
      <c r="Q726" s="53"/>
      <c r="R726" s="53"/>
      <c r="S726" s="53"/>
      <c r="T726" s="53"/>
      <c r="U726" s="31"/>
      <c r="V726" s="51">
        <f t="shared" si="168"/>
        <v>2293.1270927253659</v>
      </c>
      <c r="W726" s="31"/>
      <c r="X726" s="31"/>
      <c r="Y726" s="31"/>
      <c r="Z726" s="31"/>
      <c r="AA726" s="31"/>
      <c r="AB726" s="31"/>
      <c r="AC726" s="31"/>
      <c r="AG726">
        <v>176.4</v>
      </c>
      <c r="AH726">
        <v>117.60000000000001</v>
      </c>
      <c r="AY726">
        <v>6635.167324959034</v>
      </c>
    </row>
    <row r="727" spans="1:51" x14ac:dyDescent="0.25">
      <c r="A727" s="13" t="s">
        <v>676</v>
      </c>
      <c r="C727" s="53"/>
      <c r="D727" s="118">
        <v>375</v>
      </c>
      <c r="E727" s="118">
        <v>15000</v>
      </c>
      <c r="F727" s="53">
        <v>210</v>
      </c>
      <c r="G727" s="53">
        <v>126</v>
      </c>
      <c r="H727" s="52">
        <f t="shared" si="170"/>
        <v>4739.405232113595</v>
      </c>
      <c r="K727" s="53">
        <v>60</v>
      </c>
      <c r="L727" s="52">
        <f t="shared" si="169"/>
        <v>1800</v>
      </c>
      <c r="O727" s="53"/>
      <c r="P727" s="53"/>
      <c r="Q727" s="53"/>
      <c r="R727" s="53"/>
      <c r="S727" s="53"/>
      <c r="T727" s="53"/>
      <c r="U727" s="31"/>
      <c r="V727" s="51">
        <f t="shared" si="168"/>
        <v>4149.4680725506632</v>
      </c>
      <c r="W727" s="31"/>
      <c r="X727" s="31"/>
      <c r="Y727" s="31"/>
      <c r="Z727" s="31"/>
      <c r="AA727" s="31"/>
      <c r="AB727" s="31"/>
      <c r="AC727" s="31"/>
      <c r="AG727">
        <v>126</v>
      </c>
      <c r="AH727">
        <v>84</v>
      </c>
      <c r="AY727">
        <v>4739.405232113595</v>
      </c>
    </row>
    <row r="728" spans="1:51" ht="15.75" customHeight="1" x14ac:dyDescent="0.25">
      <c r="A728" s="18" t="s">
        <v>677</v>
      </c>
      <c r="C728" s="53">
        <v>53768</v>
      </c>
      <c r="D728" s="120"/>
      <c r="E728" s="120"/>
      <c r="F728" s="53">
        <v>105</v>
      </c>
      <c r="G728" s="53">
        <v>63</v>
      </c>
      <c r="H728" s="52">
        <f t="shared" si="170"/>
        <v>2369.7026160567975</v>
      </c>
      <c r="K728" s="106" t="s">
        <v>1332</v>
      </c>
      <c r="L728" s="106"/>
      <c r="M728" s="106"/>
      <c r="N728" s="106"/>
      <c r="O728" s="106" t="s">
        <v>1356</v>
      </c>
      <c r="P728" s="106"/>
      <c r="Q728" s="106"/>
      <c r="R728" s="106"/>
      <c r="S728" s="106"/>
      <c r="T728" s="106"/>
      <c r="U728" s="31"/>
      <c r="V728" s="51">
        <f t="shared" si="168"/>
        <v>2795.4311225604461</v>
      </c>
      <c r="W728" s="31"/>
      <c r="X728" s="31"/>
      <c r="Y728" s="31"/>
      <c r="Z728" s="31"/>
      <c r="AA728" s="31"/>
      <c r="AB728" s="31"/>
      <c r="AC728" s="31"/>
      <c r="AG728">
        <v>63</v>
      </c>
      <c r="AH728">
        <v>42</v>
      </c>
      <c r="AY728">
        <v>2369.7026160567975</v>
      </c>
    </row>
    <row r="729" spans="1:51" x14ac:dyDescent="0.25">
      <c r="A729" s="13" t="s">
        <v>678</v>
      </c>
      <c r="C729" s="53"/>
      <c r="D729" s="53"/>
      <c r="E729" s="53"/>
      <c r="F729" s="53">
        <v>190</v>
      </c>
      <c r="G729" s="53">
        <v>114</v>
      </c>
      <c r="H729" s="52">
        <f t="shared" si="170"/>
        <v>4288.0333052456344</v>
      </c>
      <c r="K729" s="53">
        <v>48</v>
      </c>
      <c r="L729" s="52">
        <f>K729*AF$1</f>
        <v>1440</v>
      </c>
      <c r="O729" s="53"/>
      <c r="P729" s="53"/>
      <c r="Q729" s="53"/>
      <c r="R729" s="53"/>
      <c r="S729" s="53"/>
      <c r="T729" s="53"/>
      <c r="U729" s="31"/>
      <c r="V729" s="51">
        <f t="shared" si="168"/>
        <v>0</v>
      </c>
      <c r="W729" s="31"/>
      <c r="X729" s="31"/>
      <c r="Y729" s="31"/>
      <c r="Z729" s="31"/>
      <c r="AA729" s="31"/>
      <c r="AB729" s="31"/>
      <c r="AC729" s="31"/>
      <c r="AG729">
        <v>114</v>
      </c>
      <c r="AH729">
        <v>76</v>
      </c>
      <c r="AY729">
        <v>4288.0333052456344</v>
      </c>
    </row>
    <row r="730" spans="1:51" x14ac:dyDescent="0.25">
      <c r="A730" s="13" t="s">
        <v>679</v>
      </c>
      <c r="C730" s="53"/>
      <c r="D730" s="53"/>
      <c r="E730" s="53"/>
      <c r="F730" s="53">
        <v>128</v>
      </c>
      <c r="G730" s="53">
        <v>76.8</v>
      </c>
      <c r="H730" s="52">
        <f t="shared" si="170"/>
        <v>2888.780331954953</v>
      </c>
      <c r="K730" s="53">
        <v>48</v>
      </c>
      <c r="L730" s="52">
        <f>K730*AF$1</f>
        <v>1440</v>
      </c>
      <c r="O730" s="53"/>
      <c r="P730" s="53"/>
      <c r="Q730" s="53"/>
      <c r="R730" s="53"/>
      <c r="S730" s="53"/>
      <c r="T730" s="53"/>
      <c r="U730" s="31"/>
      <c r="V730" s="51">
        <f t="shared" si="168"/>
        <v>0</v>
      </c>
      <c r="W730" s="31"/>
      <c r="X730" s="31"/>
      <c r="Y730" s="31"/>
      <c r="Z730" s="31"/>
      <c r="AA730" s="31"/>
      <c r="AB730" s="31"/>
      <c r="AC730" s="31"/>
      <c r="AG730">
        <v>76.8</v>
      </c>
      <c r="AH730">
        <v>51.2</v>
      </c>
      <c r="AY730">
        <v>2888.780331954953</v>
      </c>
    </row>
    <row r="731" spans="1:51" x14ac:dyDescent="0.25">
      <c r="A731" s="14" t="s">
        <v>680</v>
      </c>
      <c r="C731" s="53"/>
      <c r="D731" s="53"/>
      <c r="E731" s="53"/>
      <c r="F731" s="53"/>
      <c r="G731" s="53"/>
      <c r="H731" s="52">
        <f t="shared" si="170"/>
        <v>0</v>
      </c>
      <c r="K731" s="53"/>
      <c r="L731" s="52">
        <f>K731*AF$1</f>
        <v>0</v>
      </c>
      <c r="O731" s="54">
        <v>1288</v>
      </c>
      <c r="P731" s="54">
        <v>57960</v>
      </c>
      <c r="Q731" s="54"/>
      <c r="R731" s="54"/>
      <c r="S731" s="53"/>
      <c r="T731" s="53"/>
      <c r="U731" s="31"/>
      <c r="V731" s="51">
        <f t="shared" si="168"/>
        <v>1164.7629677335192</v>
      </c>
      <c r="W731" s="31"/>
      <c r="X731" s="31"/>
      <c r="Y731" s="31"/>
      <c r="Z731" s="31"/>
      <c r="AA731" s="31"/>
      <c r="AB731" s="31"/>
      <c r="AC731" s="31"/>
      <c r="AG731">
        <v>0</v>
      </c>
      <c r="AH731">
        <v>0</v>
      </c>
      <c r="AY731">
        <v>0</v>
      </c>
    </row>
    <row r="732" spans="1:51" x14ac:dyDescent="0.25">
      <c r="A732" s="14" t="s">
        <v>681</v>
      </c>
      <c r="C732" s="53"/>
      <c r="D732" s="53"/>
      <c r="E732" s="53"/>
      <c r="F732" s="53"/>
      <c r="G732" s="53"/>
      <c r="H732" s="52">
        <f t="shared" si="170"/>
        <v>0</v>
      </c>
      <c r="K732" s="53"/>
      <c r="L732" s="52">
        <f>K732*AF$1</f>
        <v>0</v>
      </c>
      <c r="O732" s="54">
        <v>434</v>
      </c>
      <c r="P732" s="54">
        <v>19530</v>
      </c>
      <c r="Q732" s="54"/>
      <c r="R732" s="54"/>
      <c r="S732" s="53"/>
      <c r="T732" s="53"/>
      <c r="U732" s="31"/>
      <c r="V732" s="51">
        <f t="shared" si="168"/>
        <v>0</v>
      </c>
      <c r="W732" s="31"/>
      <c r="X732" s="31"/>
      <c r="Y732" s="31"/>
      <c r="Z732" s="31"/>
      <c r="AA732" s="31"/>
      <c r="AB732" s="31"/>
      <c r="AC732" s="31"/>
      <c r="AG732">
        <v>0</v>
      </c>
      <c r="AH732">
        <v>0</v>
      </c>
      <c r="AY732">
        <v>0</v>
      </c>
    </row>
    <row r="733" spans="1:51" ht="15.75" customHeight="1" x14ac:dyDescent="0.25">
      <c r="A733" s="13" t="s">
        <v>682</v>
      </c>
      <c r="C733" s="53">
        <v>53768</v>
      </c>
      <c r="D733" s="53"/>
      <c r="E733" s="53"/>
      <c r="F733" s="53">
        <v>52.5</v>
      </c>
      <c r="G733" s="53">
        <v>32</v>
      </c>
      <c r="H733" s="52">
        <f t="shared" si="170"/>
        <v>1203.6584716478972</v>
      </c>
      <c r="K733" s="106" t="s">
        <v>1360</v>
      </c>
      <c r="L733" s="106"/>
      <c r="M733" s="106"/>
      <c r="N733" s="106"/>
      <c r="O733" s="115" t="s">
        <v>1357</v>
      </c>
      <c r="P733" s="115"/>
      <c r="Q733" s="115"/>
      <c r="R733" s="115"/>
      <c r="S733" s="106" t="s">
        <v>1346</v>
      </c>
      <c r="T733" s="106"/>
      <c r="U733" s="31"/>
      <c r="V733" s="51">
        <f t="shared" si="168"/>
        <v>31106.451007033302</v>
      </c>
      <c r="W733" s="31"/>
      <c r="X733" s="31"/>
      <c r="Y733" s="31"/>
      <c r="Z733" s="31"/>
      <c r="AA733" s="31"/>
      <c r="AB733" s="31"/>
      <c r="AC733" s="31"/>
      <c r="AG733">
        <v>31.5</v>
      </c>
      <c r="AH733">
        <v>21</v>
      </c>
      <c r="AY733">
        <v>1203.6584716478972</v>
      </c>
    </row>
    <row r="734" spans="1:51" x14ac:dyDescent="0.25">
      <c r="A734" s="13" t="s">
        <v>683</v>
      </c>
      <c r="C734" s="53"/>
      <c r="D734" s="53"/>
      <c r="E734" s="53"/>
      <c r="F734" s="53"/>
      <c r="G734" s="53"/>
      <c r="H734" s="52">
        <f t="shared" si="170"/>
        <v>0</v>
      </c>
      <c r="K734" s="53"/>
      <c r="L734" s="52">
        <f>K734*AF$1</f>
        <v>0</v>
      </c>
      <c r="O734" s="53">
        <v>668</v>
      </c>
      <c r="P734" s="53">
        <v>30060</v>
      </c>
      <c r="Q734" s="53"/>
      <c r="R734" s="53"/>
      <c r="S734" s="53"/>
      <c r="T734" s="53"/>
      <c r="U734" s="31"/>
      <c r="V734" s="51">
        <f t="shared" si="168"/>
        <v>0</v>
      </c>
      <c r="W734" s="31"/>
      <c r="X734" s="31"/>
      <c r="Y734" s="31"/>
      <c r="Z734" s="31"/>
      <c r="AA734" s="31"/>
      <c r="AB734" s="31"/>
      <c r="AC734" s="31"/>
      <c r="AG734">
        <v>0</v>
      </c>
      <c r="AH734">
        <v>0</v>
      </c>
      <c r="AY734">
        <v>0</v>
      </c>
    </row>
    <row r="735" spans="1:51" x14ac:dyDescent="0.25">
      <c r="A735" s="29" t="s">
        <v>4</v>
      </c>
      <c r="B735" s="20">
        <f>SUM(B721:B734)</f>
        <v>0</v>
      </c>
      <c r="C735" s="20">
        <f>SUM(C721:C734)</f>
        <v>107536</v>
      </c>
      <c r="D735" s="20">
        <f t="shared" ref="D735:T735" si="171">SUM(D721:D734)</f>
        <v>375</v>
      </c>
      <c r="E735" s="20">
        <f t="shared" si="171"/>
        <v>15000</v>
      </c>
      <c r="F735" s="20">
        <f t="shared" si="171"/>
        <v>1423.5</v>
      </c>
      <c r="G735" s="20">
        <f t="shared" si="171"/>
        <v>854.59999999999991</v>
      </c>
      <c r="H735" s="20">
        <f t="shared" si="171"/>
        <v>32145.204058446656</v>
      </c>
      <c r="I735" s="20">
        <f t="shared" si="171"/>
        <v>0</v>
      </c>
      <c r="J735" s="20">
        <f t="shared" si="171"/>
        <v>0</v>
      </c>
      <c r="K735" s="20">
        <f t="shared" si="171"/>
        <v>347</v>
      </c>
      <c r="L735" s="20">
        <f t="shared" si="171"/>
        <v>10410</v>
      </c>
      <c r="M735" s="20">
        <f t="shared" si="171"/>
        <v>0</v>
      </c>
      <c r="N735" s="20">
        <f t="shared" si="171"/>
        <v>0</v>
      </c>
      <c r="O735" s="43">
        <f t="shared" si="171"/>
        <v>3329.55</v>
      </c>
      <c r="P735" s="20">
        <f t="shared" si="171"/>
        <v>149830</v>
      </c>
      <c r="Q735" s="20">
        <f t="shared" si="171"/>
        <v>0</v>
      </c>
      <c r="R735" s="20">
        <f t="shared" si="171"/>
        <v>0</v>
      </c>
      <c r="S735" s="20">
        <f t="shared" si="171"/>
        <v>172</v>
      </c>
      <c r="T735" s="20">
        <f t="shared" si="171"/>
        <v>7057.7</v>
      </c>
      <c r="U735" s="34"/>
      <c r="V735" s="51">
        <f>$AY$1*H738</f>
        <v>0</v>
      </c>
      <c r="W735" s="34"/>
      <c r="X735" s="34"/>
      <c r="Y735" s="34"/>
      <c r="Z735" s="34"/>
      <c r="AA735" s="34"/>
      <c r="AB735" s="34"/>
      <c r="AC735" s="34"/>
      <c r="AG735">
        <v>854.1</v>
      </c>
      <c r="AH735">
        <v>569.4</v>
      </c>
      <c r="AY735">
        <v>32145.204058446656</v>
      </c>
    </row>
    <row r="736" spans="1:51" hidden="1" x14ac:dyDescent="0.25">
      <c r="A736" s="29" t="s">
        <v>1425</v>
      </c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43"/>
      <c r="P736" s="20"/>
      <c r="Q736" s="20"/>
      <c r="R736" s="20"/>
      <c r="S736" s="20"/>
      <c r="T736" s="20"/>
      <c r="U736" s="34"/>
      <c r="V736" s="51" t="e">
        <f>$AY$1*#REF!</f>
        <v>#REF!</v>
      </c>
      <c r="W736" s="34"/>
      <c r="X736" s="34"/>
      <c r="Y736" s="34"/>
      <c r="Z736" s="34"/>
      <c r="AA736" s="34"/>
      <c r="AB736" s="34"/>
      <c r="AC736" s="34"/>
      <c r="AY736">
        <v>0</v>
      </c>
    </row>
    <row r="737" spans="1:51" x14ac:dyDescent="0.25">
      <c r="A737" s="29" t="s">
        <v>1448</v>
      </c>
      <c r="B737" s="20"/>
      <c r="C737" s="20"/>
      <c r="D737" s="20"/>
      <c r="E737" s="20"/>
      <c r="F737" s="20"/>
      <c r="G737" s="110">
        <f>H735/G735</f>
        <v>37.614327238996793</v>
      </c>
      <c r="H737" s="111"/>
      <c r="I737" s="110"/>
      <c r="J737" s="111"/>
      <c r="K737" s="110">
        <f>L735/K735</f>
        <v>30</v>
      </c>
      <c r="L737" s="111"/>
      <c r="M737" s="110"/>
      <c r="N737" s="111"/>
      <c r="O737" s="110">
        <f>P735/O735</f>
        <v>45.000075085221724</v>
      </c>
      <c r="P737" s="111"/>
      <c r="Q737" s="110"/>
      <c r="R737" s="111"/>
      <c r="S737" s="110">
        <f>T735/S735</f>
        <v>41.033139534883723</v>
      </c>
      <c r="T737" s="111"/>
      <c r="U737" s="34"/>
      <c r="W737" s="34"/>
      <c r="X737" s="34"/>
      <c r="Y737" s="34"/>
      <c r="Z737" s="34"/>
      <c r="AA737" s="34"/>
      <c r="AB737" s="34"/>
      <c r="AC737" s="34"/>
    </row>
    <row r="738" spans="1:51" x14ac:dyDescent="0.25">
      <c r="A738" s="114" t="s">
        <v>685</v>
      </c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32"/>
      <c r="V738" s="51" t="e">
        <f>$AY$1*#REF!</f>
        <v>#REF!</v>
      </c>
      <c r="W738" s="32"/>
      <c r="X738" s="32"/>
      <c r="Y738" s="32"/>
      <c r="Z738" s="32"/>
      <c r="AA738" s="32"/>
      <c r="AB738" s="32"/>
      <c r="AC738" s="32"/>
      <c r="AE738">
        <v>41.010074766355139</v>
      </c>
      <c r="AG738">
        <v>0</v>
      </c>
      <c r="AH738">
        <v>0</v>
      </c>
      <c r="AY738">
        <v>0</v>
      </c>
    </row>
    <row r="739" spans="1:51" x14ac:dyDescent="0.25">
      <c r="A739" s="13" t="s">
        <v>1371</v>
      </c>
      <c r="C739" s="116">
        <v>67056</v>
      </c>
      <c r="D739" s="118">
        <v>1200</v>
      </c>
      <c r="E739" s="118">
        <v>80000</v>
      </c>
      <c r="F739" s="106">
        <v>1200</v>
      </c>
      <c r="G739" s="118">
        <v>1440</v>
      </c>
      <c r="H739" s="116">
        <f>AY739</f>
        <v>54165.233653577227</v>
      </c>
      <c r="I739" s="112"/>
      <c r="J739" s="112"/>
      <c r="K739" s="93">
        <v>360</v>
      </c>
      <c r="L739" s="124">
        <f>K739*AF1</f>
        <v>10800</v>
      </c>
      <c r="O739" s="53"/>
      <c r="P739" s="53"/>
      <c r="Q739" s="53"/>
      <c r="R739" s="53"/>
      <c r="S739" s="70"/>
      <c r="T739" s="52">
        <f>S739*AE$738</f>
        <v>0</v>
      </c>
      <c r="V739" s="51">
        <f>$AY$1*H740</f>
        <v>0</v>
      </c>
      <c r="AG739">
        <v>720</v>
      </c>
      <c r="AH739">
        <v>480</v>
      </c>
      <c r="AY739">
        <v>54165.233653577227</v>
      </c>
    </row>
    <row r="740" spans="1:51" x14ac:dyDescent="0.25">
      <c r="A740" s="13" t="s">
        <v>1372</v>
      </c>
      <c r="C740" s="113"/>
      <c r="D740" s="119"/>
      <c r="E740" s="119"/>
      <c r="F740" s="106"/>
      <c r="G740" s="119"/>
      <c r="H740" s="113"/>
      <c r="I740" s="112"/>
      <c r="J740" s="112"/>
      <c r="K740" s="127"/>
      <c r="L740" s="125"/>
      <c r="O740" s="53"/>
      <c r="P740" s="53"/>
      <c r="Q740" s="53"/>
      <c r="R740" s="53"/>
      <c r="S740" s="70"/>
      <c r="T740" s="52">
        <f>S740*AE$738</f>
        <v>0</v>
      </c>
      <c r="V740" s="51">
        <f>$AY$1*H742</f>
        <v>27954.311225604459</v>
      </c>
      <c r="AG740">
        <v>0</v>
      </c>
      <c r="AH740">
        <v>0</v>
      </c>
      <c r="AY740">
        <v>0</v>
      </c>
    </row>
    <row r="741" spans="1:51" x14ac:dyDescent="0.25">
      <c r="A741" s="13" t="s">
        <v>1373</v>
      </c>
      <c r="C741" s="117"/>
      <c r="D741" s="120"/>
      <c r="E741" s="120"/>
      <c r="F741" s="53">
        <v>1200</v>
      </c>
      <c r="G741" s="120"/>
      <c r="H741" s="117"/>
      <c r="K741" s="95"/>
      <c r="L741" s="126"/>
      <c r="M741" s="45"/>
      <c r="N741" s="46"/>
      <c r="O741" s="106" t="s">
        <v>1332</v>
      </c>
      <c r="P741" s="106"/>
      <c r="Q741" s="106"/>
      <c r="R741" s="106"/>
      <c r="S741" s="106" t="s">
        <v>1332</v>
      </c>
      <c r="T741" s="106"/>
      <c r="U741" s="31"/>
      <c r="V741" s="51">
        <f>$AY$1*H743</f>
        <v>0</v>
      </c>
      <c r="W741" s="31"/>
      <c r="X741" s="31"/>
      <c r="Y741" s="31"/>
      <c r="Z741" s="31"/>
      <c r="AA741" s="31"/>
      <c r="AB741" s="31"/>
      <c r="AC741" s="31"/>
      <c r="AG741">
        <v>720</v>
      </c>
      <c r="AH741">
        <v>480</v>
      </c>
      <c r="AY741">
        <v>0</v>
      </c>
    </row>
    <row r="742" spans="1:51" x14ac:dyDescent="0.25">
      <c r="A742" s="9" t="s">
        <v>686</v>
      </c>
      <c r="F742" s="112">
        <v>1280</v>
      </c>
      <c r="G742" s="112">
        <v>768</v>
      </c>
      <c r="H742" s="112">
        <f>AY742</f>
        <v>28887.80331954953</v>
      </c>
      <c r="I742" s="112"/>
      <c r="J742" s="112"/>
      <c r="K742" s="112">
        <v>640</v>
      </c>
      <c r="L742" s="112">
        <f>K742*AF1</f>
        <v>19200</v>
      </c>
      <c r="T742" s="52">
        <f>S742*AE$738</f>
        <v>0</v>
      </c>
      <c r="V742" s="51">
        <f>$AY$1*H744</f>
        <v>0</v>
      </c>
      <c r="AG742">
        <v>768</v>
      </c>
      <c r="AH742">
        <v>512</v>
      </c>
      <c r="AY742">
        <v>28887.80331954953</v>
      </c>
    </row>
    <row r="743" spans="1:51" x14ac:dyDescent="0.25">
      <c r="A743" s="13" t="s">
        <v>687</v>
      </c>
      <c r="F743" s="112"/>
      <c r="G743" s="112"/>
      <c r="H743" s="112"/>
      <c r="I743" s="112"/>
      <c r="J743" s="112"/>
      <c r="K743" s="112"/>
      <c r="L743" s="112"/>
      <c r="O743" s="53"/>
      <c r="P743" s="53"/>
      <c r="Q743" s="53"/>
      <c r="R743" s="53"/>
      <c r="S743" s="53"/>
      <c r="T743" s="53"/>
      <c r="V743" s="51">
        <f>$AY$1*H745</f>
        <v>0</v>
      </c>
      <c r="AG743">
        <v>0</v>
      </c>
      <c r="AH743">
        <v>0</v>
      </c>
      <c r="AY743">
        <v>0</v>
      </c>
    </row>
    <row r="744" spans="1:51" x14ac:dyDescent="0.25">
      <c r="A744" s="9" t="s">
        <v>688</v>
      </c>
      <c r="F744" s="112"/>
      <c r="G744" s="112"/>
      <c r="H744" s="112"/>
      <c r="I744" s="112"/>
      <c r="J744" s="112"/>
      <c r="K744" s="112"/>
      <c r="L744" s="112"/>
      <c r="T744" s="52">
        <f>S744*AE$738</f>
        <v>0</v>
      </c>
      <c r="V744" s="51">
        <f>$AY$1*H746</f>
        <v>87357.222580013942</v>
      </c>
      <c r="AG744">
        <v>0</v>
      </c>
      <c r="AH744">
        <v>0</v>
      </c>
      <c r="AY744">
        <v>0</v>
      </c>
    </row>
    <row r="745" spans="1:51" x14ac:dyDescent="0.25">
      <c r="A745" s="9" t="s">
        <v>689</v>
      </c>
      <c r="F745" s="112"/>
      <c r="G745" s="112"/>
      <c r="H745" s="112"/>
      <c r="I745" s="112"/>
      <c r="J745" s="112"/>
      <c r="K745" s="112"/>
      <c r="L745" s="112"/>
      <c r="T745" s="52">
        <f>S745*AE$738</f>
        <v>0</v>
      </c>
      <c r="V745" s="51" t="e">
        <f>$AY$1*#REF!</f>
        <v>#REF!</v>
      </c>
      <c r="AG745">
        <v>0</v>
      </c>
      <c r="AH745">
        <v>0</v>
      </c>
      <c r="AY745">
        <v>0</v>
      </c>
    </row>
    <row r="746" spans="1:51" x14ac:dyDescent="0.25">
      <c r="A746" s="9" t="s">
        <v>690</v>
      </c>
      <c r="G746" s="116">
        <v>2400</v>
      </c>
      <c r="H746" s="116">
        <f>AY746</f>
        <v>90274.385373592289</v>
      </c>
      <c r="K746" s="116">
        <v>2080</v>
      </c>
      <c r="L746" s="116">
        <f>K746*AF1</f>
        <v>62400</v>
      </c>
      <c r="T746" s="52">
        <f>S746*AE$738</f>
        <v>0</v>
      </c>
      <c r="V746" s="51" t="e">
        <f>$AY$1*#REF!</f>
        <v>#REF!</v>
      </c>
      <c r="AG746">
        <v>0</v>
      </c>
      <c r="AH746">
        <v>0</v>
      </c>
      <c r="AY746">
        <v>90274.385373592289</v>
      </c>
    </row>
    <row r="747" spans="1:51" x14ac:dyDescent="0.25">
      <c r="A747" s="9" t="s">
        <v>695</v>
      </c>
      <c r="C747" s="66"/>
      <c r="G747" s="113"/>
      <c r="H747" s="113"/>
      <c r="K747" s="113"/>
      <c r="L747" s="113"/>
      <c r="V747" s="51">
        <f t="shared" ref="V747:V760" si="172">$AY$1*H749</f>
        <v>0</v>
      </c>
      <c r="AY747">
        <v>0</v>
      </c>
    </row>
    <row r="748" spans="1:51" x14ac:dyDescent="0.25">
      <c r="A748" s="9" t="s">
        <v>1428</v>
      </c>
      <c r="C748" s="66"/>
      <c r="G748" s="113"/>
      <c r="H748" s="113"/>
      <c r="K748" s="113"/>
      <c r="L748" s="113"/>
      <c r="V748" s="51">
        <f t="shared" si="172"/>
        <v>0</v>
      </c>
      <c r="AY748">
        <v>0</v>
      </c>
    </row>
    <row r="749" spans="1:51" x14ac:dyDescent="0.25">
      <c r="A749" s="9" t="s">
        <v>692</v>
      </c>
      <c r="C749" s="66"/>
      <c r="G749" s="113"/>
      <c r="H749" s="113"/>
      <c r="K749" s="113"/>
      <c r="L749" s="113"/>
      <c r="V749" s="51">
        <f t="shared" si="172"/>
        <v>0</v>
      </c>
      <c r="AY749">
        <v>0</v>
      </c>
    </row>
    <row r="750" spans="1:51" x14ac:dyDescent="0.25">
      <c r="A750" s="12" t="s">
        <v>697</v>
      </c>
      <c r="G750" s="113"/>
      <c r="H750" s="113"/>
      <c r="K750" s="113"/>
      <c r="L750" s="113"/>
      <c r="O750" s="54">
        <v>860</v>
      </c>
      <c r="P750" s="54">
        <v>40162</v>
      </c>
      <c r="Q750" s="54"/>
      <c r="R750" s="54"/>
      <c r="S750" s="53"/>
      <c r="T750" s="52">
        <f>S750*AE$738</f>
        <v>0</v>
      </c>
      <c r="V750" s="51">
        <f t="shared" si="172"/>
        <v>0</v>
      </c>
      <c r="AY750">
        <v>0</v>
      </c>
    </row>
    <row r="751" spans="1:51" x14ac:dyDescent="0.25">
      <c r="A751" s="12" t="s">
        <v>694</v>
      </c>
      <c r="F751" s="39">
        <v>1600</v>
      </c>
      <c r="G751" s="113"/>
      <c r="H751" s="113"/>
      <c r="I751" s="39"/>
      <c r="J751" s="39"/>
      <c r="K751" s="113"/>
      <c r="L751" s="113"/>
      <c r="O751" s="54"/>
      <c r="P751" s="54"/>
      <c r="Q751" s="54"/>
      <c r="R751" s="54"/>
      <c r="S751" s="53">
        <v>600</v>
      </c>
      <c r="T751" s="52">
        <f>S751*AE$738</f>
        <v>24606.044859813082</v>
      </c>
      <c r="V751" s="51">
        <f t="shared" si="172"/>
        <v>26207.166774004185</v>
      </c>
      <c r="AY751">
        <v>0</v>
      </c>
    </row>
    <row r="752" spans="1:51" x14ac:dyDescent="0.25">
      <c r="A752" s="9" t="s">
        <v>693</v>
      </c>
      <c r="C752" s="66"/>
      <c r="G752" s="117"/>
      <c r="H752" s="117"/>
      <c r="K752" s="117"/>
      <c r="L752" s="117"/>
      <c r="V752" s="51">
        <f t="shared" si="172"/>
        <v>0</v>
      </c>
      <c r="AY752">
        <v>0</v>
      </c>
    </row>
    <row r="753" spans="1:51" x14ac:dyDescent="0.25">
      <c r="A753" s="9" t="s">
        <v>691</v>
      </c>
      <c r="C753" s="116">
        <v>67056</v>
      </c>
      <c r="D753" s="52">
        <v>1000</v>
      </c>
      <c r="E753" s="52">
        <v>70000</v>
      </c>
      <c r="F753" s="52">
        <v>1200</v>
      </c>
      <c r="G753" s="116">
        <v>720</v>
      </c>
      <c r="H753" s="116">
        <f>AY753</f>
        <v>27082.315612077688</v>
      </c>
      <c r="K753" s="112" t="s">
        <v>1332</v>
      </c>
      <c r="L753" s="112"/>
      <c r="M753" s="112"/>
      <c r="N753" s="112"/>
      <c r="O753" s="112" t="s">
        <v>1332</v>
      </c>
      <c r="P753" s="112"/>
      <c r="Q753" s="112"/>
      <c r="R753" s="112"/>
      <c r="S753" s="106" t="s">
        <v>1332</v>
      </c>
      <c r="T753" s="106"/>
      <c r="U753" s="31"/>
      <c r="V753" s="51">
        <f t="shared" si="172"/>
        <v>0</v>
      </c>
      <c r="W753" s="31"/>
      <c r="X753" s="31"/>
      <c r="Y753" s="31"/>
      <c r="Z753" s="31"/>
      <c r="AA753" s="31"/>
      <c r="AB753" s="31"/>
      <c r="AC753" s="31"/>
      <c r="AG753">
        <v>720</v>
      </c>
      <c r="AH753">
        <v>480</v>
      </c>
      <c r="AY753">
        <v>27082.315612077688</v>
      </c>
    </row>
    <row r="754" spans="1:51" x14ac:dyDescent="0.25">
      <c r="A754" s="9" t="s">
        <v>1427</v>
      </c>
      <c r="C754" s="117"/>
      <c r="G754" s="117"/>
      <c r="H754" s="117"/>
      <c r="S754" s="53"/>
      <c r="T754" s="53"/>
      <c r="U754" s="31"/>
      <c r="V754" s="51">
        <f t="shared" si="172"/>
        <v>0</v>
      </c>
      <c r="W754" s="31"/>
      <c r="X754" s="31"/>
      <c r="Y754" s="31"/>
      <c r="Z754" s="31"/>
      <c r="AA754" s="31"/>
      <c r="AB754" s="31"/>
      <c r="AC754" s="31"/>
      <c r="AY754">
        <v>0</v>
      </c>
    </row>
    <row r="755" spans="1:51" x14ac:dyDescent="0.25">
      <c r="A755" s="9" t="s">
        <v>696</v>
      </c>
      <c r="H755" s="52">
        <f t="shared" ref="H755:H760" si="173">G755*$AD$1</f>
        <v>0</v>
      </c>
      <c r="L755" s="52">
        <f t="shared" ref="L755:L760" si="174">K755*AF$1</f>
        <v>0</v>
      </c>
      <c r="O755" s="52">
        <v>320</v>
      </c>
      <c r="P755" s="52">
        <v>15744</v>
      </c>
      <c r="T755" s="52">
        <f t="shared" ref="T755:T760" si="175">S755*AE$738</f>
        <v>0</v>
      </c>
      <c r="V755" s="51">
        <f t="shared" si="172"/>
        <v>0</v>
      </c>
      <c r="AG755">
        <v>0</v>
      </c>
      <c r="AH755">
        <v>0</v>
      </c>
      <c r="AY755">
        <v>0</v>
      </c>
    </row>
    <row r="756" spans="1:51" x14ac:dyDescent="0.25">
      <c r="A756" s="13" t="s">
        <v>698</v>
      </c>
      <c r="H756" s="52">
        <f t="shared" si="173"/>
        <v>0</v>
      </c>
      <c r="L756" s="52">
        <f t="shared" si="174"/>
        <v>0</v>
      </c>
      <c r="O756" s="54">
        <v>325</v>
      </c>
      <c r="P756" s="63">
        <v>15177.5</v>
      </c>
      <c r="Q756" s="54"/>
      <c r="R756" s="54"/>
      <c r="S756" s="53"/>
      <c r="T756" s="52">
        <f t="shared" si="175"/>
        <v>0</v>
      </c>
      <c r="V756" s="51">
        <f t="shared" si="172"/>
        <v>0</v>
      </c>
      <c r="AG756">
        <v>0</v>
      </c>
      <c r="AH756">
        <v>0</v>
      </c>
      <c r="AY756">
        <v>0</v>
      </c>
    </row>
    <row r="757" spans="1:51" x14ac:dyDescent="0.25">
      <c r="A757" s="9" t="s">
        <v>699</v>
      </c>
      <c r="H757" s="52">
        <f t="shared" si="173"/>
        <v>0</v>
      </c>
      <c r="L757" s="52">
        <f t="shared" si="174"/>
        <v>0</v>
      </c>
      <c r="O757" s="52">
        <v>360</v>
      </c>
      <c r="P757" s="52">
        <v>16812</v>
      </c>
      <c r="T757" s="52">
        <f t="shared" si="175"/>
        <v>0</v>
      </c>
      <c r="V757" s="51">
        <f t="shared" si="172"/>
        <v>0</v>
      </c>
      <c r="AG757">
        <v>0</v>
      </c>
      <c r="AH757">
        <v>0</v>
      </c>
      <c r="AY757">
        <v>0</v>
      </c>
    </row>
    <row r="758" spans="1:51" x14ac:dyDescent="0.25">
      <c r="A758" s="9" t="s">
        <v>700</v>
      </c>
      <c r="H758" s="52">
        <f t="shared" si="173"/>
        <v>0</v>
      </c>
      <c r="L758" s="52">
        <f t="shared" si="174"/>
        <v>0</v>
      </c>
      <c r="O758" s="52">
        <v>370</v>
      </c>
      <c r="P758" s="52">
        <v>17279</v>
      </c>
      <c r="T758" s="52">
        <f t="shared" si="175"/>
        <v>0</v>
      </c>
      <c r="V758" s="51">
        <f t="shared" si="172"/>
        <v>0</v>
      </c>
      <c r="AG758">
        <v>0</v>
      </c>
      <c r="AH758">
        <v>0</v>
      </c>
      <c r="AY758">
        <v>0</v>
      </c>
    </row>
    <row r="759" spans="1:51" x14ac:dyDescent="0.25">
      <c r="A759" s="14" t="s">
        <v>701</v>
      </c>
      <c r="H759" s="52">
        <f t="shared" si="173"/>
        <v>0</v>
      </c>
      <c r="L759" s="52">
        <f t="shared" si="174"/>
        <v>0</v>
      </c>
      <c r="O759" s="52">
        <v>1110</v>
      </c>
      <c r="P759" s="52">
        <v>51837</v>
      </c>
      <c r="S759" s="53">
        <v>600</v>
      </c>
      <c r="T759" s="52">
        <f t="shared" si="175"/>
        <v>24606.044859813082</v>
      </c>
      <c r="V759" s="51">
        <f t="shared" si="172"/>
        <v>0</v>
      </c>
      <c r="AG759">
        <v>0</v>
      </c>
      <c r="AH759">
        <v>0</v>
      </c>
      <c r="AY759">
        <v>0</v>
      </c>
    </row>
    <row r="760" spans="1:51" x14ac:dyDescent="0.25">
      <c r="A760" s="14" t="s">
        <v>702</v>
      </c>
      <c r="H760" s="52">
        <f t="shared" si="173"/>
        <v>0</v>
      </c>
      <c r="L760" s="52">
        <f t="shared" si="174"/>
        <v>0</v>
      </c>
      <c r="O760" s="54"/>
      <c r="P760" s="54"/>
      <c r="Q760" s="54"/>
      <c r="R760" s="54"/>
      <c r="S760" s="53">
        <v>250</v>
      </c>
      <c r="T760" s="52">
        <f t="shared" si="175"/>
        <v>10252.518691588784</v>
      </c>
      <c r="V760" s="51">
        <f t="shared" si="172"/>
        <v>36690.033483605854</v>
      </c>
      <c r="AG760">
        <v>0</v>
      </c>
      <c r="AH760">
        <v>0</v>
      </c>
      <c r="AY760">
        <v>0</v>
      </c>
    </row>
    <row r="761" spans="1:51" x14ac:dyDescent="0.25">
      <c r="A761" s="9" t="s">
        <v>1330</v>
      </c>
      <c r="B761" s="52">
        <v>1</v>
      </c>
      <c r="F761" s="112" t="s">
        <v>1358</v>
      </c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V761" s="51" t="e">
        <f>$AY$1*#REF!</f>
        <v>#REF!</v>
      </c>
      <c r="AG761" t="e">
        <v>#VALUE!</v>
      </c>
      <c r="AH761" t="e">
        <v>#VALUE!</v>
      </c>
      <c r="AY761">
        <v>0</v>
      </c>
    </row>
    <row r="762" spans="1:51" x14ac:dyDescent="0.25">
      <c r="A762" s="9" t="s">
        <v>703</v>
      </c>
      <c r="F762" s="52">
        <v>1680</v>
      </c>
      <c r="G762" s="52">
        <v>1008</v>
      </c>
      <c r="H762" s="52">
        <f>AY762</f>
        <v>37915.24185690876</v>
      </c>
      <c r="K762" s="53">
        <v>840</v>
      </c>
      <c r="L762" s="52">
        <f>K762*AF$1</f>
        <v>25200</v>
      </c>
      <c r="T762" s="52">
        <f>S762*AE$738</f>
        <v>0</v>
      </c>
      <c r="V762" s="51" t="e">
        <f>$AY$1*#REF!</f>
        <v>#REF!</v>
      </c>
      <c r="AG762">
        <v>1008</v>
      </c>
      <c r="AH762">
        <v>672</v>
      </c>
      <c r="AY762">
        <v>37915.24185690876</v>
      </c>
    </row>
    <row r="763" spans="1:51" x14ac:dyDescent="0.25">
      <c r="A763" s="12" t="s">
        <v>704</v>
      </c>
      <c r="C763" s="116">
        <v>67056</v>
      </c>
      <c r="D763" s="116">
        <v>2000</v>
      </c>
      <c r="E763" s="116">
        <v>130000</v>
      </c>
      <c r="G763" s="116">
        <v>1740</v>
      </c>
      <c r="H763" s="116">
        <f>AY763</f>
        <v>65448.929395854415</v>
      </c>
      <c r="L763" s="52">
        <f>K763*AF$1</f>
        <v>0</v>
      </c>
      <c r="S763" s="52">
        <v>500</v>
      </c>
      <c r="T763" s="52">
        <f>S763*AE$738</f>
        <v>20505.037383177569</v>
      </c>
      <c r="V763" s="51">
        <f t="shared" ref="V763:V782" si="176">$AY$1*H765</f>
        <v>0</v>
      </c>
      <c r="AG763">
        <v>0</v>
      </c>
      <c r="AH763">
        <v>0</v>
      </c>
      <c r="AY763">
        <v>65448.929395854415</v>
      </c>
    </row>
    <row r="764" spans="1:51" x14ac:dyDescent="0.25">
      <c r="A764" s="12" t="s">
        <v>705</v>
      </c>
      <c r="C764" s="113"/>
      <c r="D764" s="113"/>
      <c r="E764" s="113"/>
      <c r="F764" s="52">
        <v>2500</v>
      </c>
      <c r="G764" s="113"/>
      <c r="H764" s="113"/>
      <c r="K764" s="106" t="s">
        <v>1360</v>
      </c>
      <c r="L764" s="106"/>
      <c r="M764" s="106"/>
      <c r="N764" s="106"/>
      <c r="O764" s="106" t="s">
        <v>1332</v>
      </c>
      <c r="P764" s="106"/>
      <c r="Q764" s="106"/>
      <c r="R764" s="106"/>
      <c r="S764" s="106" t="s">
        <v>1332</v>
      </c>
      <c r="T764" s="106"/>
      <c r="U764" s="31"/>
      <c r="V764" s="51">
        <f t="shared" si="176"/>
        <v>0</v>
      </c>
      <c r="W764" s="31"/>
      <c r="X764" s="31"/>
      <c r="Y764" s="31"/>
      <c r="Z764" s="31"/>
      <c r="AA764" s="31"/>
      <c r="AB764" s="31"/>
      <c r="AC764" s="31"/>
      <c r="AG764">
        <v>1500</v>
      </c>
      <c r="AH764">
        <v>1000</v>
      </c>
      <c r="AY764">
        <v>0</v>
      </c>
    </row>
    <row r="765" spans="1:51" x14ac:dyDescent="0.25">
      <c r="A765" s="9" t="s">
        <v>706</v>
      </c>
      <c r="C765" s="113"/>
      <c r="D765" s="113"/>
      <c r="E765" s="113"/>
      <c r="F765" s="52">
        <v>600</v>
      </c>
      <c r="G765" s="113"/>
      <c r="H765" s="113"/>
      <c r="I765" s="52">
        <v>600</v>
      </c>
      <c r="J765" s="52">
        <f>I765*$AD$1</f>
        <v>23322.240605564799</v>
      </c>
      <c r="L765" s="52">
        <f t="shared" ref="L765:L782" si="177">K765*AF$1</f>
        <v>0</v>
      </c>
      <c r="T765" s="52">
        <f>S765*AE$738</f>
        <v>0</v>
      </c>
      <c r="V765" s="51">
        <f t="shared" si="176"/>
        <v>0</v>
      </c>
      <c r="AG765">
        <v>0</v>
      </c>
      <c r="AH765">
        <v>0</v>
      </c>
      <c r="AY765">
        <v>0</v>
      </c>
    </row>
    <row r="766" spans="1:51" x14ac:dyDescent="0.25">
      <c r="A766" s="12" t="s">
        <v>707</v>
      </c>
      <c r="C766" s="117"/>
      <c r="D766" s="117"/>
      <c r="E766" s="117"/>
      <c r="F766" s="52">
        <v>400</v>
      </c>
      <c r="G766" s="117"/>
      <c r="H766" s="117"/>
      <c r="L766" s="52">
        <f t="shared" si="177"/>
        <v>0</v>
      </c>
      <c r="V766" s="51">
        <f t="shared" si="176"/>
        <v>0</v>
      </c>
      <c r="AG766">
        <v>240</v>
      </c>
      <c r="AH766">
        <v>160</v>
      </c>
      <c r="AY766">
        <v>0</v>
      </c>
    </row>
    <row r="767" spans="1:51" x14ac:dyDescent="0.25">
      <c r="A767" s="9" t="s">
        <v>708</v>
      </c>
      <c r="H767" s="52">
        <f t="shared" ref="H767:H768" si="178">G767*$AD$1</f>
        <v>0</v>
      </c>
      <c r="L767" s="52">
        <f t="shared" si="177"/>
        <v>0</v>
      </c>
      <c r="O767" s="52">
        <v>365</v>
      </c>
      <c r="P767" s="60">
        <v>17045.5</v>
      </c>
      <c r="T767" s="52">
        <f t="shared" ref="T767:T782" si="179">S767*AE$738</f>
        <v>0</v>
      </c>
      <c r="V767" s="51">
        <f t="shared" si="176"/>
        <v>36034.854314255754</v>
      </c>
      <c r="AG767">
        <v>0</v>
      </c>
      <c r="AH767">
        <v>0</v>
      </c>
      <c r="AY767">
        <v>0</v>
      </c>
    </row>
    <row r="768" spans="1:51" x14ac:dyDescent="0.25">
      <c r="A768" s="9" t="s">
        <v>709</v>
      </c>
      <c r="H768" s="52">
        <f t="shared" si="178"/>
        <v>0</v>
      </c>
      <c r="L768" s="52">
        <f t="shared" si="177"/>
        <v>0</v>
      </c>
      <c r="O768" s="52">
        <v>310</v>
      </c>
      <c r="P768" s="52">
        <v>15252</v>
      </c>
      <c r="T768" s="52">
        <f t="shared" si="179"/>
        <v>0</v>
      </c>
      <c r="V768" s="51">
        <f t="shared" si="176"/>
        <v>0</v>
      </c>
      <c r="AG768">
        <v>0</v>
      </c>
      <c r="AH768">
        <v>0</v>
      </c>
      <c r="AY768">
        <v>0</v>
      </c>
    </row>
    <row r="769" spans="1:51" x14ac:dyDescent="0.25">
      <c r="A769" s="13" t="s">
        <v>710</v>
      </c>
      <c r="F769" s="112">
        <v>1650</v>
      </c>
      <c r="G769" s="112">
        <v>990</v>
      </c>
      <c r="H769" s="112">
        <f>AY769</f>
        <v>37238.183966606819</v>
      </c>
      <c r="I769" s="112"/>
      <c r="J769" s="112"/>
      <c r="L769" s="52">
        <f t="shared" si="177"/>
        <v>0</v>
      </c>
      <c r="T769" s="52">
        <f t="shared" si="179"/>
        <v>0</v>
      </c>
      <c r="V769" s="51">
        <f t="shared" si="176"/>
        <v>0</v>
      </c>
      <c r="AG769">
        <v>990</v>
      </c>
      <c r="AH769">
        <v>660</v>
      </c>
      <c r="AY769">
        <v>37238.183966606819</v>
      </c>
    </row>
    <row r="770" spans="1:51" x14ac:dyDescent="0.25">
      <c r="A770" s="14" t="s">
        <v>711</v>
      </c>
      <c r="F770" s="112"/>
      <c r="G770" s="112"/>
      <c r="H770" s="112"/>
      <c r="I770" s="112"/>
      <c r="J770" s="112"/>
      <c r="L770" s="52">
        <f t="shared" si="177"/>
        <v>0</v>
      </c>
      <c r="O770" s="54"/>
      <c r="P770" s="54"/>
      <c r="Q770" s="54"/>
      <c r="R770" s="54"/>
      <c r="S770" s="53">
        <v>1150</v>
      </c>
      <c r="T770" s="52">
        <f t="shared" si="179"/>
        <v>47161.58598130841</v>
      </c>
      <c r="V770" s="51">
        <f t="shared" si="176"/>
        <v>0</v>
      </c>
      <c r="AG770">
        <v>0</v>
      </c>
      <c r="AH770">
        <v>0</v>
      </c>
      <c r="AY770">
        <v>0</v>
      </c>
    </row>
    <row r="771" spans="1:51" x14ac:dyDescent="0.25">
      <c r="A771" s="14" t="s">
        <v>712</v>
      </c>
      <c r="H771" s="52">
        <f t="shared" ref="H771:H782" si="180">G771*$AD$1</f>
        <v>0</v>
      </c>
      <c r="L771" s="52">
        <f t="shared" si="177"/>
        <v>0</v>
      </c>
      <c r="O771" s="54"/>
      <c r="P771" s="54"/>
      <c r="Q771" s="54"/>
      <c r="R771" s="54"/>
      <c r="S771" s="53">
        <v>250</v>
      </c>
      <c r="T771" s="52">
        <f t="shared" si="179"/>
        <v>10252.518691588784</v>
      </c>
      <c r="V771" s="51">
        <f t="shared" si="176"/>
        <v>0</v>
      </c>
      <c r="AG771">
        <v>0</v>
      </c>
      <c r="AH771">
        <v>0</v>
      </c>
      <c r="AY771">
        <v>0</v>
      </c>
    </row>
    <row r="772" spans="1:51" x14ac:dyDescent="0.25">
      <c r="A772" s="9" t="s">
        <v>713</v>
      </c>
      <c r="H772" s="52">
        <f t="shared" si="180"/>
        <v>0</v>
      </c>
      <c r="L772" s="52">
        <f t="shared" si="177"/>
        <v>0</v>
      </c>
      <c r="O772" s="52">
        <v>310</v>
      </c>
      <c r="P772" s="52">
        <v>15252</v>
      </c>
      <c r="T772" s="52">
        <f t="shared" si="179"/>
        <v>0</v>
      </c>
      <c r="V772" s="51">
        <f t="shared" si="176"/>
        <v>0</v>
      </c>
      <c r="AG772">
        <v>0</v>
      </c>
      <c r="AH772">
        <v>0</v>
      </c>
      <c r="AY772">
        <v>0</v>
      </c>
    </row>
    <row r="773" spans="1:51" x14ac:dyDescent="0.25">
      <c r="A773" s="9" t="s">
        <v>714</v>
      </c>
      <c r="H773" s="52">
        <f t="shared" si="180"/>
        <v>0</v>
      </c>
      <c r="L773" s="52">
        <f t="shared" si="177"/>
        <v>0</v>
      </c>
      <c r="O773" s="52">
        <v>260</v>
      </c>
      <c r="P773" s="52">
        <v>12142</v>
      </c>
      <c r="S773" s="52">
        <v>200</v>
      </c>
      <c r="T773" s="52">
        <f t="shared" si="179"/>
        <v>8202.0149532710275</v>
      </c>
      <c r="V773" s="51">
        <f t="shared" si="176"/>
        <v>0</v>
      </c>
      <c r="AG773">
        <v>0</v>
      </c>
      <c r="AH773">
        <v>0</v>
      </c>
      <c r="AY773">
        <v>0</v>
      </c>
    </row>
    <row r="774" spans="1:51" x14ac:dyDescent="0.25">
      <c r="A774" s="9" t="s">
        <v>715</v>
      </c>
      <c r="H774" s="52">
        <f t="shared" si="180"/>
        <v>0</v>
      </c>
      <c r="L774" s="52">
        <f t="shared" si="177"/>
        <v>0</v>
      </c>
      <c r="S774" s="52">
        <v>200</v>
      </c>
      <c r="T774" s="52">
        <f t="shared" si="179"/>
        <v>8202.0149532710275</v>
      </c>
      <c r="V774" s="51">
        <f t="shared" si="176"/>
        <v>0</v>
      </c>
      <c r="AG774">
        <v>0</v>
      </c>
      <c r="AH774">
        <v>0</v>
      </c>
      <c r="AY774">
        <v>0</v>
      </c>
    </row>
    <row r="775" spans="1:51" x14ac:dyDescent="0.25">
      <c r="A775" s="15" t="s">
        <v>716</v>
      </c>
      <c r="H775" s="52">
        <f t="shared" si="180"/>
        <v>0</v>
      </c>
      <c r="L775" s="52">
        <f t="shared" si="177"/>
        <v>0</v>
      </c>
      <c r="O775" s="53"/>
      <c r="P775" s="53"/>
      <c r="Q775" s="53"/>
      <c r="R775" s="53"/>
      <c r="S775" s="53">
        <v>200</v>
      </c>
      <c r="T775" s="52">
        <f t="shared" si="179"/>
        <v>8202.0149532710275</v>
      </c>
      <c r="V775" s="51">
        <f t="shared" si="176"/>
        <v>0</v>
      </c>
      <c r="AG775">
        <v>0</v>
      </c>
      <c r="AH775">
        <v>0</v>
      </c>
      <c r="AY775">
        <v>0</v>
      </c>
    </row>
    <row r="776" spans="1:51" x14ac:dyDescent="0.25">
      <c r="A776" s="9" t="s">
        <v>717</v>
      </c>
      <c r="H776" s="52">
        <f t="shared" si="180"/>
        <v>0</v>
      </c>
      <c r="L776" s="52">
        <f t="shared" si="177"/>
        <v>0</v>
      </c>
      <c r="S776" s="52">
        <v>200</v>
      </c>
      <c r="T776" s="52">
        <f t="shared" si="179"/>
        <v>8202.0149532710275</v>
      </c>
      <c r="V776" s="51">
        <f t="shared" si="176"/>
        <v>0</v>
      </c>
      <c r="AG776">
        <v>0</v>
      </c>
      <c r="AH776">
        <v>0</v>
      </c>
      <c r="AY776">
        <v>0</v>
      </c>
    </row>
    <row r="777" spans="1:51" x14ac:dyDescent="0.25">
      <c r="A777" s="12" t="s">
        <v>718</v>
      </c>
      <c r="H777" s="52">
        <f t="shared" si="180"/>
        <v>0</v>
      </c>
      <c r="L777" s="52">
        <f t="shared" si="177"/>
        <v>0</v>
      </c>
      <c r="S777" s="52">
        <v>200</v>
      </c>
      <c r="T777" s="52">
        <f t="shared" si="179"/>
        <v>8202.0149532710275</v>
      </c>
      <c r="V777" s="51">
        <f t="shared" si="176"/>
        <v>0</v>
      </c>
      <c r="AG777">
        <v>0</v>
      </c>
      <c r="AH777">
        <v>0</v>
      </c>
      <c r="AY777">
        <v>0</v>
      </c>
    </row>
    <row r="778" spans="1:51" x14ac:dyDescent="0.25">
      <c r="A778" s="9" t="s">
        <v>719</v>
      </c>
      <c r="H778" s="52">
        <f t="shared" si="180"/>
        <v>0</v>
      </c>
      <c r="L778" s="52">
        <f t="shared" si="177"/>
        <v>0</v>
      </c>
      <c r="O778" s="52">
        <v>260</v>
      </c>
      <c r="P778" s="52">
        <v>12142</v>
      </c>
      <c r="S778" s="52">
        <v>200</v>
      </c>
      <c r="T778" s="52">
        <f t="shared" si="179"/>
        <v>8202.0149532710275</v>
      </c>
      <c r="V778" s="51">
        <f t="shared" si="176"/>
        <v>0</v>
      </c>
      <c r="AG778">
        <v>0</v>
      </c>
      <c r="AH778">
        <v>0</v>
      </c>
      <c r="AY778">
        <v>0</v>
      </c>
    </row>
    <row r="779" spans="1:51" x14ac:dyDescent="0.25">
      <c r="A779" s="13" t="s">
        <v>720</v>
      </c>
      <c r="H779" s="52">
        <f t="shared" si="180"/>
        <v>0</v>
      </c>
      <c r="L779" s="52">
        <f t="shared" si="177"/>
        <v>0</v>
      </c>
      <c r="O779" s="53"/>
      <c r="P779" s="53"/>
      <c r="Q779" s="53"/>
      <c r="R779" s="53"/>
      <c r="S779" s="53">
        <v>200</v>
      </c>
      <c r="T779" s="52">
        <f t="shared" si="179"/>
        <v>8202.0149532710275</v>
      </c>
      <c r="V779" s="51">
        <f t="shared" si="176"/>
        <v>0</v>
      </c>
      <c r="AG779">
        <v>0</v>
      </c>
      <c r="AH779">
        <v>0</v>
      </c>
      <c r="AY779">
        <v>0</v>
      </c>
    </row>
    <row r="780" spans="1:51" x14ac:dyDescent="0.25">
      <c r="A780" s="9" t="s">
        <v>721</v>
      </c>
      <c r="H780" s="52">
        <f t="shared" si="180"/>
        <v>0</v>
      </c>
      <c r="L780" s="52">
        <f t="shared" si="177"/>
        <v>0</v>
      </c>
      <c r="O780" s="53"/>
      <c r="P780" s="53"/>
      <c r="Q780" s="53"/>
      <c r="R780" s="53"/>
      <c r="S780" s="53">
        <v>200</v>
      </c>
      <c r="T780" s="52">
        <f t="shared" si="179"/>
        <v>8202.0149532710275</v>
      </c>
      <c r="V780" s="51">
        <f t="shared" si="176"/>
        <v>0</v>
      </c>
      <c r="AG780">
        <v>0</v>
      </c>
      <c r="AH780">
        <v>0</v>
      </c>
      <c r="AY780">
        <v>0</v>
      </c>
    </row>
    <row r="781" spans="1:51" x14ac:dyDescent="0.25">
      <c r="A781" s="9" t="s">
        <v>722</v>
      </c>
      <c r="H781" s="52">
        <f t="shared" si="180"/>
        <v>0</v>
      </c>
      <c r="L781" s="52">
        <f t="shared" si="177"/>
        <v>0</v>
      </c>
      <c r="S781" s="52">
        <v>200</v>
      </c>
      <c r="T781" s="52">
        <f t="shared" si="179"/>
        <v>8202.0149532710275</v>
      </c>
      <c r="V781" s="51">
        <f t="shared" si="176"/>
        <v>329992.49125827791</v>
      </c>
      <c r="AG781">
        <v>0</v>
      </c>
      <c r="AH781">
        <v>0</v>
      </c>
      <c r="AY781">
        <v>0</v>
      </c>
    </row>
    <row r="782" spans="1:51" x14ac:dyDescent="0.25">
      <c r="A782" s="14" t="s">
        <v>723</v>
      </c>
      <c r="H782" s="52">
        <f t="shared" si="180"/>
        <v>0</v>
      </c>
      <c r="L782" s="52">
        <f t="shared" si="177"/>
        <v>0</v>
      </c>
      <c r="O782" s="54">
        <v>260</v>
      </c>
      <c r="P782" s="54">
        <v>12142</v>
      </c>
      <c r="Q782" s="54"/>
      <c r="R782" s="54"/>
      <c r="S782" s="52">
        <v>200</v>
      </c>
      <c r="T782" s="52">
        <f t="shared" si="179"/>
        <v>8202.0149532710275</v>
      </c>
      <c r="V782" s="51">
        <f t="shared" si="176"/>
        <v>0</v>
      </c>
      <c r="AG782">
        <v>0</v>
      </c>
      <c r="AH782">
        <v>0</v>
      </c>
      <c r="AY782">
        <v>0</v>
      </c>
    </row>
    <row r="783" spans="1:51" x14ac:dyDescent="0.25">
      <c r="A783" s="19" t="s">
        <v>638</v>
      </c>
      <c r="B783" s="20">
        <f t="shared" ref="B783:T783" si="181">SUM(B739:B782)</f>
        <v>1</v>
      </c>
      <c r="C783" s="20">
        <f t="shared" si="181"/>
        <v>201168</v>
      </c>
      <c r="D783" s="20">
        <f t="shared" si="181"/>
        <v>4200</v>
      </c>
      <c r="E783" s="20">
        <f t="shared" si="181"/>
        <v>280000</v>
      </c>
      <c r="F783" s="20">
        <f t="shared" si="181"/>
        <v>13310</v>
      </c>
      <c r="G783" s="20">
        <f t="shared" si="181"/>
        <v>9066</v>
      </c>
      <c r="H783" s="20">
        <f t="shared" si="181"/>
        <v>341012.09317816672</v>
      </c>
      <c r="I783" s="20">
        <f t="shared" si="181"/>
        <v>600</v>
      </c>
      <c r="J783" s="20">
        <f t="shared" si="181"/>
        <v>23322.240605564799</v>
      </c>
      <c r="K783" s="20">
        <f t="shared" si="181"/>
        <v>3920</v>
      </c>
      <c r="L783" s="20">
        <f t="shared" si="181"/>
        <v>117600</v>
      </c>
      <c r="M783" s="20">
        <f t="shared" si="181"/>
        <v>0</v>
      </c>
      <c r="N783" s="20">
        <f t="shared" si="181"/>
        <v>0</v>
      </c>
      <c r="O783" s="20">
        <f t="shared" si="181"/>
        <v>5110</v>
      </c>
      <c r="P783" s="20">
        <f t="shared" si="181"/>
        <v>240987</v>
      </c>
      <c r="Q783" s="20">
        <f t="shared" si="181"/>
        <v>0</v>
      </c>
      <c r="R783" s="20">
        <f t="shared" si="181"/>
        <v>0</v>
      </c>
      <c r="S783" s="20">
        <f t="shared" si="181"/>
        <v>5350</v>
      </c>
      <c r="T783" s="20">
        <f t="shared" si="181"/>
        <v>219403.89999999991</v>
      </c>
      <c r="U783" s="34"/>
      <c r="V783" s="51">
        <f>$AY$1*H786</f>
        <v>0</v>
      </c>
      <c r="W783" s="34"/>
      <c r="X783" s="34"/>
      <c r="Y783" s="34"/>
      <c r="Z783" s="34"/>
      <c r="AA783" s="34"/>
      <c r="AB783" s="34"/>
      <c r="AC783" s="34"/>
      <c r="AG783">
        <v>9066</v>
      </c>
      <c r="AH783">
        <v>6044</v>
      </c>
      <c r="AY783">
        <v>341012.09317816672</v>
      </c>
    </row>
    <row r="784" spans="1:51" hidden="1" x14ac:dyDescent="0.25">
      <c r="A784" s="19" t="s">
        <v>1425</v>
      </c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34"/>
      <c r="V784" s="51">
        <f>$AY$1*H787</f>
        <v>0</v>
      </c>
      <c r="W784" s="34"/>
      <c r="X784" s="34"/>
      <c r="Y784" s="34"/>
      <c r="Z784" s="34"/>
      <c r="AA784" s="34"/>
      <c r="AB784" s="34"/>
      <c r="AC784" s="34"/>
      <c r="AY784">
        <v>0</v>
      </c>
    </row>
    <row r="785" spans="1:51" x14ac:dyDescent="0.25">
      <c r="A785" s="19" t="s">
        <v>1448</v>
      </c>
      <c r="B785" s="20"/>
      <c r="C785" s="20"/>
      <c r="D785" s="20"/>
      <c r="E785" s="20"/>
      <c r="F785" s="20"/>
      <c r="G785" s="110">
        <f>H783/G783</f>
        <v>37.61439368830429</v>
      </c>
      <c r="H785" s="111"/>
      <c r="I785" s="110"/>
      <c r="J785" s="111"/>
      <c r="K785" s="110">
        <f>L783/K783</f>
        <v>30</v>
      </c>
      <c r="L785" s="111"/>
      <c r="M785" s="110"/>
      <c r="N785" s="111"/>
      <c r="O785" s="110">
        <f>P783/O783</f>
        <v>47.159882583170251</v>
      </c>
      <c r="P785" s="111"/>
      <c r="Q785" s="110"/>
      <c r="R785" s="111"/>
      <c r="S785" s="110">
        <f>T783/S783</f>
        <v>41.010074766355125</v>
      </c>
      <c r="T785" s="111"/>
      <c r="U785" s="34"/>
      <c r="W785" s="34"/>
      <c r="X785" s="34"/>
      <c r="Y785" s="34"/>
      <c r="Z785" s="34"/>
      <c r="AA785" s="34"/>
      <c r="AB785" s="34"/>
      <c r="AC785" s="34"/>
    </row>
    <row r="786" spans="1:51" x14ac:dyDescent="0.25">
      <c r="A786" s="114" t="s">
        <v>724</v>
      </c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32"/>
      <c r="V786" s="51">
        <f t="shared" ref="V786:V795" si="182">$AY$1*H788</f>
        <v>0</v>
      </c>
      <c r="W786" s="32"/>
      <c r="X786" s="32"/>
      <c r="Y786" s="32"/>
      <c r="Z786" s="32"/>
      <c r="AA786" s="32"/>
      <c r="AB786" s="32"/>
      <c r="AC786" s="32"/>
      <c r="AE786">
        <v>54.298823529411763</v>
      </c>
      <c r="AG786">
        <v>0</v>
      </c>
      <c r="AH786">
        <v>0</v>
      </c>
      <c r="AY786">
        <v>0</v>
      </c>
    </row>
    <row r="787" spans="1:51" x14ac:dyDescent="0.25">
      <c r="A787" s="13" t="s">
        <v>725</v>
      </c>
      <c r="F787" s="53"/>
      <c r="G787" s="53"/>
      <c r="H787" s="52">
        <f t="shared" ref="H787:H797" si="183">G787*$AD$1</f>
        <v>0</v>
      </c>
      <c r="K787" s="53"/>
      <c r="L787" s="52">
        <f t="shared" ref="L787:L797" si="184">K787*AF$1</f>
        <v>0</v>
      </c>
      <c r="O787" s="53">
        <v>170</v>
      </c>
      <c r="P787" s="53">
        <v>6170</v>
      </c>
      <c r="Q787" s="53"/>
      <c r="R787" s="53"/>
      <c r="S787" s="53"/>
      <c r="T787" s="52">
        <f t="shared" ref="T787:T797" si="185">S787*AE$786</f>
        <v>0</v>
      </c>
      <c r="V787" s="51">
        <f t="shared" si="182"/>
        <v>0</v>
      </c>
      <c r="AG787">
        <v>0</v>
      </c>
      <c r="AH787">
        <v>0</v>
      </c>
      <c r="AY787">
        <v>0</v>
      </c>
    </row>
    <row r="788" spans="1:51" x14ac:dyDescent="0.25">
      <c r="A788" s="13" t="s">
        <v>726</v>
      </c>
      <c r="F788" s="53"/>
      <c r="G788" s="53"/>
      <c r="H788" s="52">
        <f t="shared" si="183"/>
        <v>0</v>
      </c>
      <c r="K788" s="53"/>
      <c r="L788" s="52">
        <f t="shared" si="184"/>
        <v>0</v>
      </c>
      <c r="O788" s="53">
        <v>170</v>
      </c>
      <c r="P788" s="53">
        <v>6170</v>
      </c>
      <c r="Q788" s="53"/>
      <c r="R788" s="53"/>
      <c r="S788" s="53"/>
      <c r="T788" s="52">
        <f t="shared" si="185"/>
        <v>0</v>
      </c>
      <c r="V788" s="51">
        <f t="shared" si="182"/>
        <v>0</v>
      </c>
      <c r="AG788">
        <v>0</v>
      </c>
      <c r="AH788">
        <v>0</v>
      </c>
      <c r="AY788">
        <v>0</v>
      </c>
    </row>
    <row r="789" spans="1:51" x14ac:dyDescent="0.25">
      <c r="A789" s="14" t="s">
        <v>727</v>
      </c>
      <c r="F789" s="53"/>
      <c r="G789" s="53"/>
      <c r="H789" s="52">
        <f t="shared" si="183"/>
        <v>0</v>
      </c>
      <c r="L789" s="52">
        <f t="shared" si="184"/>
        <v>0</v>
      </c>
      <c r="O789" s="53"/>
      <c r="P789" s="53"/>
      <c r="Q789" s="53"/>
      <c r="R789" s="53"/>
      <c r="S789" s="53">
        <v>20</v>
      </c>
      <c r="T789" s="52">
        <f t="shared" si="185"/>
        <v>1085.9764705882353</v>
      </c>
      <c r="V789" s="51">
        <f t="shared" si="182"/>
        <v>0</v>
      </c>
      <c r="AG789">
        <v>0</v>
      </c>
      <c r="AH789">
        <v>0</v>
      </c>
      <c r="AY789">
        <v>0</v>
      </c>
    </row>
    <row r="790" spans="1:51" x14ac:dyDescent="0.25">
      <c r="A790" s="14" t="s">
        <v>728</v>
      </c>
      <c r="F790" s="53"/>
      <c r="G790" s="53"/>
      <c r="H790" s="52">
        <f t="shared" si="183"/>
        <v>0</v>
      </c>
      <c r="L790" s="52">
        <f t="shared" si="184"/>
        <v>0</v>
      </c>
      <c r="O790" s="53"/>
      <c r="P790" s="53"/>
      <c r="Q790" s="53"/>
      <c r="R790" s="53"/>
      <c r="S790" s="53">
        <v>5</v>
      </c>
      <c r="T790" s="52">
        <f t="shared" si="185"/>
        <v>271.49411764705883</v>
      </c>
      <c r="V790" s="51">
        <f t="shared" si="182"/>
        <v>0</v>
      </c>
      <c r="AG790">
        <v>0</v>
      </c>
      <c r="AH790">
        <v>0</v>
      </c>
      <c r="AY790">
        <v>0</v>
      </c>
    </row>
    <row r="791" spans="1:51" x14ac:dyDescent="0.25">
      <c r="A791" s="14" t="s">
        <v>729</v>
      </c>
      <c r="F791" s="53"/>
      <c r="G791" s="53"/>
      <c r="H791" s="52">
        <f t="shared" si="183"/>
        <v>0</v>
      </c>
      <c r="L791" s="52">
        <f t="shared" si="184"/>
        <v>0</v>
      </c>
      <c r="O791" s="53"/>
      <c r="P791" s="53"/>
      <c r="Q791" s="53"/>
      <c r="R791" s="53"/>
      <c r="S791" s="53">
        <v>5</v>
      </c>
      <c r="T791" s="52">
        <f t="shared" si="185"/>
        <v>271.49411764705883</v>
      </c>
      <c r="V791" s="51">
        <f t="shared" si="182"/>
        <v>0</v>
      </c>
      <c r="AG791">
        <v>0</v>
      </c>
      <c r="AH791">
        <v>0</v>
      </c>
      <c r="AY791">
        <v>0</v>
      </c>
    </row>
    <row r="792" spans="1:51" x14ac:dyDescent="0.25">
      <c r="A792" s="14" t="s">
        <v>730</v>
      </c>
      <c r="F792" s="53"/>
      <c r="G792" s="53"/>
      <c r="H792" s="52">
        <f t="shared" si="183"/>
        <v>0</v>
      </c>
      <c r="L792" s="52">
        <f t="shared" si="184"/>
        <v>0</v>
      </c>
      <c r="O792" s="53"/>
      <c r="P792" s="53"/>
      <c r="Q792" s="53"/>
      <c r="R792" s="53"/>
      <c r="S792" s="53">
        <v>10</v>
      </c>
      <c r="T792" s="52">
        <f t="shared" si="185"/>
        <v>542.98823529411766</v>
      </c>
      <c r="V792" s="51">
        <f t="shared" si="182"/>
        <v>0</v>
      </c>
      <c r="AG792">
        <v>0</v>
      </c>
      <c r="AH792">
        <v>0</v>
      </c>
      <c r="AY792">
        <v>0</v>
      </c>
    </row>
    <row r="793" spans="1:51" x14ac:dyDescent="0.25">
      <c r="A793" s="14" t="s">
        <v>731</v>
      </c>
      <c r="F793" s="53"/>
      <c r="G793" s="53"/>
      <c r="H793" s="52">
        <f t="shared" si="183"/>
        <v>0</v>
      </c>
      <c r="K793" s="53"/>
      <c r="L793" s="52">
        <f t="shared" si="184"/>
        <v>0</v>
      </c>
      <c r="O793" s="53">
        <v>115</v>
      </c>
      <c r="P793" s="53">
        <v>4665</v>
      </c>
      <c r="Q793" s="53"/>
      <c r="R793" s="53"/>
      <c r="S793" s="53"/>
      <c r="T793" s="52">
        <f t="shared" si="185"/>
        <v>0</v>
      </c>
      <c r="V793" s="51">
        <f t="shared" si="182"/>
        <v>0</v>
      </c>
      <c r="AG793">
        <v>0</v>
      </c>
      <c r="AH793">
        <v>0</v>
      </c>
      <c r="AY793">
        <v>0</v>
      </c>
    </row>
    <row r="794" spans="1:51" x14ac:dyDescent="0.25">
      <c r="A794" s="14" t="s">
        <v>732</v>
      </c>
      <c r="F794" s="53"/>
      <c r="G794" s="53"/>
      <c r="H794" s="52">
        <f t="shared" si="183"/>
        <v>0</v>
      </c>
      <c r="L794" s="52">
        <f t="shared" si="184"/>
        <v>0</v>
      </c>
      <c r="O794" s="53">
        <v>240</v>
      </c>
      <c r="P794" s="53">
        <v>8708</v>
      </c>
      <c r="Q794" s="53"/>
      <c r="R794" s="53"/>
      <c r="S794" s="53">
        <v>10</v>
      </c>
      <c r="T794" s="52">
        <f t="shared" si="185"/>
        <v>542.98823529411766</v>
      </c>
      <c r="V794" s="51">
        <f t="shared" si="182"/>
        <v>0</v>
      </c>
      <c r="AG794">
        <v>0</v>
      </c>
      <c r="AH794">
        <v>0</v>
      </c>
      <c r="AY794">
        <v>0</v>
      </c>
    </row>
    <row r="795" spans="1:51" x14ac:dyDescent="0.25">
      <c r="A795" s="14" t="s">
        <v>733</v>
      </c>
      <c r="F795" s="53"/>
      <c r="G795" s="53"/>
      <c r="H795" s="52">
        <f t="shared" si="183"/>
        <v>0</v>
      </c>
      <c r="L795" s="52">
        <f t="shared" si="184"/>
        <v>0</v>
      </c>
      <c r="O795" s="53"/>
      <c r="P795" s="53"/>
      <c r="Q795" s="53"/>
      <c r="R795" s="53"/>
      <c r="S795" s="53">
        <v>5</v>
      </c>
      <c r="T795" s="52">
        <f t="shared" si="185"/>
        <v>271.49411764705883</v>
      </c>
      <c r="V795" s="51">
        <f t="shared" si="182"/>
        <v>0</v>
      </c>
      <c r="AG795">
        <v>0</v>
      </c>
      <c r="AH795">
        <v>0</v>
      </c>
      <c r="AY795">
        <v>0</v>
      </c>
    </row>
    <row r="796" spans="1:51" x14ac:dyDescent="0.25">
      <c r="A796" s="14" t="s">
        <v>734</v>
      </c>
      <c r="F796" s="53"/>
      <c r="G796" s="53"/>
      <c r="H796" s="52">
        <f t="shared" si="183"/>
        <v>0</v>
      </c>
      <c r="L796" s="52">
        <f t="shared" si="184"/>
        <v>0</v>
      </c>
      <c r="O796" s="53"/>
      <c r="P796" s="53"/>
      <c r="Q796" s="53"/>
      <c r="R796" s="53"/>
      <c r="S796" s="53">
        <v>5</v>
      </c>
      <c r="T796" s="52">
        <f t="shared" si="185"/>
        <v>271.49411764705883</v>
      </c>
      <c r="V796" s="51" t="e">
        <f>$AY$1*#REF!</f>
        <v>#REF!</v>
      </c>
      <c r="AG796">
        <v>0</v>
      </c>
      <c r="AH796">
        <v>0</v>
      </c>
      <c r="AY796">
        <v>0</v>
      </c>
    </row>
    <row r="797" spans="1:51" x14ac:dyDescent="0.25">
      <c r="A797" s="14" t="s">
        <v>735</v>
      </c>
      <c r="F797" s="53"/>
      <c r="G797" s="53"/>
      <c r="H797" s="52">
        <f t="shared" si="183"/>
        <v>0</v>
      </c>
      <c r="K797" s="53"/>
      <c r="L797" s="52">
        <f t="shared" si="184"/>
        <v>0</v>
      </c>
      <c r="O797" s="53"/>
      <c r="P797" s="53"/>
      <c r="Q797" s="53"/>
      <c r="R797" s="53"/>
      <c r="S797" s="53">
        <v>5</v>
      </c>
      <c r="T797" s="52">
        <f t="shared" si="185"/>
        <v>271.49411764705883</v>
      </c>
      <c r="V797" s="51" t="e">
        <f>$AY$1*#REF!</f>
        <v>#REF!</v>
      </c>
      <c r="AG797">
        <v>0</v>
      </c>
      <c r="AH797">
        <v>0</v>
      </c>
      <c r="AY797">
        <v>0</v>
      </c>
    </row>
    <row r="798" spans="1:51" x14ac:dyDescent="0.25">
      <c r="A798" s="12" t="s">
        <v>1433</v>
      </c>
      <c r="C798" s="52">
        <v>69711</v>
      </c>
      <c r="F798" s="53"/>
      <c r="G798" s="53"/>
      <c r="H798" s="53"/>
      <c r="I798" s="53"/>
      <c r="J798" s="53"/>
      <c r="K798" s="53">
        <v>160</v>
      </c>
      <c r="L798" s="52">
        <v>4800</v>
      </c>
      <c r="O798" s="53"/>
      <c r="P798" s="53"/>
      <c r="Q798" s="53"/>
      <c r="R798" s="53"/>
      <c r="S798" s="53"/>
      <c r="T798" s="53"/>
      <c r="U798" s="31"/>
      <c r="V798" s="51" t="e">
        <f>$AY$1*#REF!</f>
        <v>#REF!</v>
      </c>
      <c r="W798" s="31"/>
      <c r="X798" s="31"/>
      <c r="Y798" s="31"/>
      <c r="Z798" s="31"/>
      <c r="AA798" s="31"/>
      <c r="AB798" s="31"/>
      <c r="AC798" s="31"/>
      <c r="AY798">
        <v>0</v>
      </c>
    </row>
    <row r="799" spans="1:51" x14ac:dyDescent="0.25">
      <c r="A799" s="12" t="s">
        <v>736</v>
      </c>
      <c r="H799" s="52">
        <f t="shared" ref="H799:H801" si="186">G799*$AD$1</f>
        <v>0</v>
      </c>
      <c r="L799" s="52">
        <f t="shared" ref="L799:L804" si="187">K799*AF$1</f>
        <v>0</v>
      </c>
      <c r="O799" s="53"/>
      <c r="P799" s="53"/>
      <c r="S799" s="52">
        <v>10</v>
      </c>
      <c r="T799" s="52">
        <f>S799*AE$786</f>
        <v>542.98823529411766</v>
      </c>
      <c r="V799" s="51">
        <f>$AY$1*H801</f>
        <v>0</v>
      </c>
      <c r="AG799">
        <v>0</v>
      </c>
      <c r="AH799">
        <v>0</v>
      </c>
      <c r="AY799">
        <v>0</v>
      </c>
    </row>
    <row r="800" spans="1:51" x14ac:dyDescent="0.25">
      <c r="A800" s="9" t="s">
        <v>737</v>
      </c>
      <c r="H800" s="52">
        <f t="shared" si="186"/>
        <v>0</v>
      </c>
      <c r="L800" s="52">
        <f t="shared" si="187"/>
        <v>0</v>
      </c>
      <c r="O800" s="52">
        <v>200</v>
      </c>
      <c r="P800" s="52">
        <v>7257</v>
      </c>
      <c r="T800" s="52">
        <f>S800*AE$786</f>
        <v>0</v>
      </c>
      <c r="V800" s="51" t="e">
        <f>$AY$1*#REF!</f>
        <v>#REF!</v>
      </c>
      <c r="AG800">
        <v>0</v>
      </c>
      <c r="AH800">
        <v>0</v>
      </c>
      <c r="AY800">
        <v>0</v>
      </c>
    </row>
    <row r="801" spans="1:51" x14ac:dyDescent="0.25">
      <c r="A801" s="9" t="s">
        <v>738</v>
      </c>
      <c r="H801" s="52">
        <f t="shared" si="186"/>
        <v>0</v>
      </c>
      <c r="L801" s="52">
        <f t="shared" si="187"/>
        <v>0</v>
      </c>
      <c r="O801" s="52">
        <v>200</v>
      </c>
      <c r="P801" s="52">
        <v>7257</v>
      </c>
      <c r="T801" s="52">
        <f>S801*AE$786</f>
        <v>0</v>
      </c>
      <c r="V801" s="51" t="e">
        <f>$AY$1*#REF!</f>
        <v>#REF!</v>
      </c>
      <c r="AG801">
        <v>0</v>
      </c>
      <c r="AH801">
        <v>0</v>
      </c>
      <c r="AY801">
        <v>0</v>
      </c>
    </row>
    <row r="802" spans="1:51" x14ac:dyDescent="0.25">
      <c r="A802" s="15" t="s">
        <v>739</v>
      </c>
      <c r="F802" s="112">
        <v>30</v>
      </c>
      <c r="G802" s="112">
        <v>18</v>
      </c>
      <c r="H802" s="112">
        <f>AY802</f>
        <v>677.05789030194217</v>
      </c>
      <c r="I802" s="112"/>
      <c r="J802" s="112"/>
      <c r="K802" s="53"/>
      <c r="L802" s="52">
        <f t="shared" si="187"/>
        <v>0</v>
      </c>
      <c r="O802" s="53"/>
      <c r="P802" s="53"/>
      <c r="Q802" s="53"/>
      <c r="R802" s="53"/>
      <c r="S802" s="53"/>
      <c r="T802" s="52">
        <f>S802*AE$786</f>
        <v>0</v>
      </c>
      <c r="V802" s="51">
        <f>$AY$1*H804</f>
        <v>0</v>
      </c>
      <c r="AG802">
        <v>18</v>
      </c>
      <c r="AH802">
        <v>12</v>
      </c>
      <c r="AY802">
        <v>677.05789030194217</v>
      </c>
    </row>
    <row r="803" spans="1:51" x14ac:dyDescent="0.25">
      <c r="A803" s="15" t="s">
        <v>740</v>
      </c>
      <c r="F803" s="112"/>
      <c r="G803" s="112"/>
      <c r="H803" s="112"/>
      <c r="I803" s="112"/>
      <c r="J803" s="112"/>
      <c r="K803" s="53"/>
      <c r="L803" s="52">
        <f t="shared" si="187"/>
        <v>0</v>
      </c>
      <c r="O803" s="53"/>
      <c r="P803" s="53"/>
      <c r="S803" s="53"/>
      <c r="T803" s="52">
        <f>S803*AE$786</f>
        <v>0</v>
      </c>
      <c r="V803" s="51">
        <f>$AY$1*H805</f>
        <v>0</v>
      </c>
      <c r="AG803">
        <v>0</v>
      </c>
      <c r="AH803">
        <v>0</v>
      </c>
      <c r="AY803">
        <v>0</v>
      </c>
    </row>
    <row r="804" spans="1:51" x14ac:dyDescent="0.25">
      <c r="A804" s="9" t="s">
        <v>741</v>
      </c>
      <c r="C804" s="52">
        <v>69711</v>
      </c>
      <c r="F804" s="112" t="s">
        <v>1332</v>
      </c>
      <c r="G804" s="112"/>
      <c r="H804" s="112"/>
      <c r="I804" s="112"/>
      <c r="J804" s="112"/>
      <c r="K804" s="52">
        <v>24</v>
      </c>
      <c r="L804" s="52">
        <f t="shared" si="187"/>
        <v>720</v>
      </c>
      <c r="O804" s="112" t="s">
        <v>1332</v>
      </c>
      <c r="P804" s="112"/>
      <c r="Q804" s="112"/>
      <c r="R804" s="112"/>
      <c r="S804" s="106" t="s">
        <v>1346</v>
      </c>
      <c r="T804" s="106"/>
      <c r="U804" s="31"/>
      <c r="V804" s="51" t="e">
        <f>$AY$1*#REF!</f>
        <v>#REF!</v>
      </c>
      <c r="W804" s="31"/>
      <c r="X804" s="31"/>
      <c r="Y804" s="31"/>
      <c r="Z804" s="31"/>
      <c r="AA804" s="31"/>
      <c r="AB804" s="31"/>
      <c r="AC804" s="31"/>
      <c r="AG804" t="e">
        <v>#VALUE!</v>
      </c>
      <c r="AH804" t="e">
        <v>#VALUE!</v>
      </c>
      <c r="AY804">
        <v>0</v>
      </c>
    </row>
    <row r="805" spans="1:51" x14ac:dyDescent="0.25">
      <c r="A805" s="9" t="s">
        <v>1367</v>
      </c>
      <c r="B805" s="52">
        <v>1</v>
      </c>
      <c r="F805" s="112" t="s">
        <v>1332</v>
      </c>
      <c r="G805" s="112"/>
      <c r="H805" s="112"/>
      <c r="I805" s="112"/>
      <c r="J805" s="112"/>
      <c r="K805" s="112" t="s">
        <v>1332</v>
      </c>
      <c r="L805" s="112"/>
      <c r="M805" s="112"/>
      <c r="N805" s="112"/>
      <c r="O805" s="112" t="s">
        <v>1332</v>
      </c>
      <c r="P805" s="112"/>
      <c r="Q805" s="112"/>
      <c r="R805" s="112"/>
      <c r="S805" s="106" t="s">
        <v>1346</v>
      </c>
      <c r="T805" s="106"/>
      <c r="U805" s="31"/>
      <c r="V805" s="51" t="e">
        <f>$AY$1*#REF!</f>
        <v>#REF!</v>
      </c>
      <c r="W805" s="31"/>
      <c r="X805" s="31"/>
      <c r="Y805" s="31"/>
      <c r="Z805" s="31"/>
      <c r="AA805" s="31"/>
      <c r="AB805" s="31"/>
      <c r="AC805" s="31"/>
      <c r="AY805">
        <v>0</v>
      </c>
    </row>
    <row r="806" spans="1:51" x14ac:dyDescent="0.25">
      <c r="A806" s="15" t="s">
        <v>1429</v>
      </c>
      <c r="G806" s="53"/>
      <c r="O806" s="53">
        <v>620</v>
      </c>
      <c r="P806" s="53">
        <v>14425</v>
      </c>
      <c r="Q806" s="53"/>
      <c r="R806" s="53"/>
      <c r="S806" s="53"/>
      <c r="V806" s="51" t="e">
        <f>$AY$1*#REF!</f>
        <v>#REF!</v>
      </c>
      <c r="AY806">
        <v>0</v>
      </c>
    </row>
    <row r="807" spans="1:51" x14ac:dyDescent="0.25">
      <c r="A807" s="9" t="s">
        <v>1430</v>
      </c>
      <c r="F807" s="53"/>
      <c r="O807" s="52">
        <v>200</v>
      </c>
      <c r="P807" s="52">
        <v>7257</v>
      </c>
      <c r="V807" s="51">
        <f>$AY$1*H809</f>
        <v>0</v>
      </c>
      <c r="AY807">
        <v>0</v>
      </c>
    </row>
    <row r="808" spans="1:51" x14ac:dyDescent="0.25">
      <c r="A808" s="14" t="s">
        <v>742</v>
      </c>
      <c r="G808" s="53"/>
      <c r="H808" s="52">
        <f t="shared" ref="H808" si="188">G808*$AD$1</f>
        <v>0</v>
      </c>
      <c r="L808" s="52">
        <f>K808*AF$1</f>
        <v>0</v>
      </c>
      <c r="O808" s="53"/>
      <c r="P808" s="53"/>
      <c r="Q808" s="53"/>
      <c r="R808" s="53"/>
      <c r="S808" s="53">
        <v>10</v>
      </c>
      <c r="T808" s="52">
        <f>S808*AE$786</f>
        <v>542.98823529411766</v>
      </c>
      <c r="V808" s="51">
        <f>$AY$1*H810</f>
        <v>0</v>
      </c>
      <c r="AG808">
        <v>0</v>
      </c>
      <c r="AH808">
        <v>0</v>
      </c>
      <c r="AY808">
        <v>0</v>
      </c>
    </row>
    <row r="809" spans="1:51" x14ac:dyDescent="0.25">
      <c r="A809" s="14" t="s">
        <v>1431</v>
      </c>
      <c r="G809" s="53"/>
      <c r="O809" s="53">
        <v>225</v>
      </c>
      <c r="P809" s="53">
        <v>9195</v>
      </c>
      <c r="Q809" s="53"/>
      <c r="R809" s="53"/>
      <c r="S809" s="53"/>
      <c r="V809" s="51">
        <f>$AY$1*H811</f>
        <v>655.17916935010464</v>
      </c>
      <c r="AY809">
        <v>0</v>
      </c>
    </row>
    <row r="810" spans="1:51" x14ac:dyDescent="0.25">
      <c r="A810" s="14" t="s">
        <v>1432</v>
      </c>
      <c r="G810" s="53"/>
      <c r="O810" s="53">
        <v>220</v>
      </c>
      <c r="P810" s="53">
        <v>8996</v>
      </c>
      <c r="Q810" s="53"/>
      <c r="R810" s="53"/>
      <c r="S810" s="53"/>
      <c r="V810" s="51">
        <f>$AY$1*H812</f>
        <v>0</v>
      </c>
      <c r="AY810">
        <v>0</v>
      </c>
    </row>
    <row r="811" spans="1:51" x14ac:dyDescent="0.25">
      <c r="A811" s="19" t="s">
        <v>638</v>
      </c>
      <c r="B811" s="20">
        <f t="shared" ref="B811:N811" si="189">SUM(B787:B808)</f>
        <v>1</v>
      </c>
      <c r="C811" s="20">
        <f t="shared" si="189"/>
        <v>139422</v>
      </c>
      <c r="D811" s="20">
        <f t="shared" si="189"/>
        <v>0</v>
      </c>
      <c r="E811" s="20">
        <f t="shared" si="189"/>
        <v>0</v>
      </c>
      <c r="F811" s="20">
        <f t="shared" si="189"/>
        <v>30</v>
      </c>
      <c r="G811" s="20">
        <f t="shared" si="189"/>
        <v>18</v>
      </c>
      <c r="H811" s="20">
        <f t="shared" si="189"/>
        <v>677.05789030194217</v>
      </c>
      <c r="I811" s="20">
        <f t="shared" si="189"/>
        <v>0</v>
      </c>
      <c r="J811" s="20">
        <f t="shared" si="189"/>
        <v>0</v>
      </c>
      <c r="K811" s="20">
        <f t="shared" si="189"/>
        <v>184</v>
      </c>
      <c r="L811" s="20">
        <f t="shared" si="189"/>
        <v>5520</v>
      </c>
      <c r="M811" s="20">
        <f t="shared" si="189"/>
        <v>0</v>
      </c>
      <c r="N811" s="20">
        <f t="shared" si="189"/>
        <v>0</v>
      </c>
      <c r="O811" s="20">
        <f>SUM(O787:O810)</f>
        <v>2360</v>
      </c>
      <c r="P811" s="20">
        <f>SUM(P787:P810)</f>
        <v>80100</v>
      </c>
      <c r="Q811" s="20">
        <f>SUM(Q787:Q808)</f>
        <v>0</v>
      </c>
      <c r="R811" s="20">
        <f>SUM(R787:R808)</f>
        <v>0</v>
      </c>
      <c r="S811" s="20">
        <f>SUM(S787:S808)</f>
        <v>85</v>
      </c>
      <c r="T811" s="20">
        <f>SUM(T787:T808)</f>
        <v>4615.3999999999996</v>
      </c>
      <c r="U811" s="20"/>
      <c r="V811" s="51">
        <f>$AY$1*H814</f>
        <v>0</v>
      </c>
      <c r="W811" s="20"/>
      <c r="X811" s="20"/>
      <c r="Y811" s="20"/>
      <c r="Z811" s="20"/>
      <c r="AA811" s="20"/>
      <c r="AB811" s="20"/>
      <c r="AC811" s="20"/>
      <c r="AD811" s="20">
        <f t="shared" ref="AD811" si="190">SUM(AD787:AD808)</f>
        <v>0</v>
      </c>
      <c r="AG811">
        <v>18</v>
      </c>
      <c r="AH811">
        <v>12</v>
      </c>
      <c r="AY811">
        <v>677.05789030194217</v>
      </c>
    </row>
    <row r="812" spans="1:51" hidden="1" x14ac:dyDescent="0.25">
      <c r="A812" s="19" t="s">
        <v>1425</v>
      </c>
      <c r="B812" s="20"/>
      <c r="C812" s="20" t="s">
        <v>1434</v>
      </c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>
        <f>O811-1780</f>
        <v>580</v>
      </c>
      <c r="P812" s="20"/>
      <c r="Q812" s="20"/>
      <c r="R812" s="20"/>
      <c r="S812" s="20"/>
      <c r="T812" s="20"/>
      <c r="U812" s="34"/>
      <c r="V812" s="51">
        <f>$AY$1*H815</f>
        <v>0</v>
      </c>
      <c r="W812" s="34"/>
      <c r="X812" s="34"/>
      <c r="Y812" s="34"/>
      <c r="Z812" s="34"/>
      <c r="AA812" s="34"/>
      <c r="AB812" s="34"/>
      <c r="AC812" s="34"/>
      <c r="AD812" s="34"/>
      <c r="AY812">
        <v>0</v>
      </c>
    </row>
    <row r="813" spans="1:51" x14ac:dyDescent="0.25">
      <c r="A813" s="19" t="s">
        <v>1448</v>
      </c>
      <c r="B813" s="20"/>
      <c r="C813" s="20"/>
      <c r="D813" s="20"/>
      <c r="E813" s="20"/>
      <c r="F813" s="20"/>
      <c r="G813" s="110">
        <f>H811/G811</f>
        <v>37.614327238996786</v>
      </c>
      <c r="H813" s="111"/>
      <c r="I813" s="110"/>
      <c r="J813" s="111"/>
      <c r="K813" s="110">
        <f>L811/K811</f>
        <v>30</v>
      </c>
      <c r="L813" s="111"/>
      <c r="M813" s="110"/>
      <c r="N813" s="111"/>
      <c r="O813" s="110">
        <f>P811/O811</f>
        <v>33.940677966101696</v>
      </c>
      <c r="P813" s="111"/>
      <c r="Q813" s="110"/>
      <c r="R813" s="111"/>
      <c r="S813" s="110">
        <f>T811/S811</f>
        <v>54.298823529411763</v>
      </c>
      <c r="T813" s="111"/>
      <c r="U813" s="34"/>
      <c r="W813" s="34"/>
      <c r="X813" s="34"/>
      <c r="Y813" s="34"/>
      <c r="Z813" s="34"/>
      <c r="AA813" s="34"/>
      <c r="AB813" s="34"/>
      <c r="AC813" s="34"/>
      <c r="AD813" s="34"/>
    </row>
    <row r="814" spans="1:51" x14ac:dyDescent="0.25">
      <c r="A814" s="114" t="s">
        <v>743</v>
      </c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32"/>
      <c r="V814" s="51">
        <f t="shared" ref="V814:V826" si="191">$AY$1*H816</f>
        <v>0</v>
      </c>
      <c r="W814" s="32"/>
      <c r="X814" s="32"/>
      <c r="Y814" s="32"/>
      <c r="Z814" s="32"/>
      <c r="AA814" s="32"/>
      <c r="AB814" s="32"/>
      <c r="AC814" s="32"/>
      <c r="AE814">
        <v>41.646379044684132</v>
      </c>
      <c r="AG814">
        <v>0</v>
      </c>
      <c r="AH814">
        <v>0</v>
      </c>
      <c r="AY814">
        <v>0</v>
      </c>
    </row>
    <row r="815" spans="1:51" x14ac:dyDescent="0.25">
      <c r="A815" s="9" t="s">
        <v>744</v>
      </c>
      <c r="H815" s="52">
        <f t="shared" ref="H815:H816" si="192">G815*$AD$1</f>
        <v>0</v>
      </c>
      <c r="L815" s="52">
        <f t="shared" ref="L815:L821" si="193">K815*AF$1</f>
        <v>0</v>
      </c>
      <c r="S815" s="52">
        <v>144</v>
      </c>
      <c r="T815" s="52">
        <f t="shared" ref="T815:T821" si="194">AE$814*S815</f>
        <v>5997.0785824345148</v>
      </c>
      <c r="V815" s="51">
        <f t="shared" si="191"/>
        <v>6682.8275273710669</v>
      </c>
      <c r="AG815">
        <v>0</v>
      </c>
      <c r="AH815">
        <v>0</v>
      </c>
      <c r="AY815">
        <v>0</v>
      </c>
    </row>
    <row r="816" spans="1:51" x14ac:dyDescent="0.25">
      <c r="A816" s="12" t="s">
        <v>745</v>
      </c>
      <c r="H816" s="52">
        <f t="shared" si="192"/>
        <v>0</v>
      </c>
      <c r="L816" s="52">
        <f t="shared" si="193"/>
        <v>0</v>
      </c>
      <c r="S816" s="52">
        <v>151</v>
      </c>
      <c r="T816" s="52">
        <f t="shared" si="194"/>
        <v>6288.6032357473041</v>
      </c>
      <c r="V816" s="51">
        <f t="shared" si="191"/>
        <v>5569.0229394758899</v>
      </c>
      <c r="AG816">
        <v>0</v>
      </c>
      <c r="AH816">
        <v>0</v>
      </c>
      <c r="AY816">
        <v>0</v>
      </c>
    </row>
    <row r="817" spans="1:51" x14ac:dyDescent="0.25">
      <c r="A817" s="9" t="s">
        <v>746</v>
      </c>
      <c r="F817" s="52">
        <v>306</v>
      </c>
      <c r="G817" s="52">
        <v>183.6</v>
      </c>
      <c r="H817" s="52">
        <f>AY817</f>
        <v>6905.9904810798098</v>
      </c>
      <c r="K817" s="52">
        <v>126</v>
      </c>
      <c r="L817" s="52">
        <f t="shared" si="193"/>
        <v>3780</v>
      </c>
      <c r="T817" s="52">
        <f t="shared" si="194"/>
        <v>0</v>
      </c>
      <c r="V817" s="51">
        <f t="shared" si="191"/>
        <v>5012.1206455283</v>
      </c>
      <c r="AG817">
        <v>183.6</v>
      </c>
      <c r="AH817">
        <v>122.4</v>
      </c>
      <c r="AY817">
        <v>6905.9904810798098</v>
      </c>
    </row>
    <row r="818" spans="1:51" x14ac:dyDescent="0.25">
      <c r="A818" s="16" t="s">
        <v>747</v>
      </c>
      <c r="F818" s="71">
        <v>254.99999999999997</v>
      </c>
      <c r="G818" s="71">
        <v>153</v>
      </c>
      <c r="H818" s="52">
        <f t="shared" ref="H818:H836" si="195">AY818</f>
        <v>5754.9920675665089</v>
      </c>
      <c r="K818" s="52">
        <v>97</v>
      </c>
      <c r="L818" s="52">
        <f t="shared" si="193"/>
        <v>2910</v>
      </c>
      <c r="T818" s="52">
        <f t="shared" si="194"/>
        <v>0</v>
      </c>
      <c r="V818" s="51">
        <f t="shared" si="191"/>
        <v>5012.1206455283</v>
      </c>
      <c r="AG818">
        <v>152.99999999999997</v>
      </c>
      <c r="AH818">
        <v>102</v>
      </c>
      <c r="AY818">
        <v>5754.9920675665089</v>
      </c>
    </row>
    <row r="819" spans="1:51" x14ac:dyDescent="0.25">
      <c r="A819" s="9" t="s">
        <v>748</v>
      </c>
      <c r="F819" s="52">
        <v>229.49999999999997</v>
      </c>
      <c r="G819" s="52">
        <v>137.69999999999999</v>
      </c>
      <c r="H819" s="52">
        <f t="shared" si="195"/>
        <v>5179.4928608098571</v>
      </c>
      <c r="K819" s="52">
        <v>81</v>
      </c>
      <c r="L819" s="52">
        <f t="shared" si="193"/>
        <v>2430</v>
      </c>
      <c r="T819" s="52">
        <f t="shared" si="194"/>
        <v>0</v>
      </c>
      <c r="V819" s="51">
        <f t="shared" si="191"/>
        <v>0</v>
      </c>
      <c r="AG819">
        <v>137.69999999999999</v>
      </c>
      <c r="AH819">
        <v>91.8</v>
      </c>
      <c r="AY819">
        <v>5179.4928608098571</v>
      </c>
    </row>
    <row r="820" spans="1:51" x14ac:dyDescent="0.25">
      <c r="A820" s="9" t="s">
        <v>749</v>
      </c>
      <c r="F820" s="52">
        <v>229.49999999999997</v>
      </c>
      <c r="G820" s="52">
        <v>137.69999999999999</v>
      </c>
      <c r="H820" s="52">
        <f t="shared" si="195"/>
        <v>5179.4928608098571</v>
      </c>
      <c r="K820" s="52">
        <v>89</v>
      </c>
      <c r="L820" s="52">
        <f t="shared" si="193"/>
        <v>2670</v>
      </c>
      <c r="T820" s="52">
        <f t="shared" si="194"/>
        <v>0</v>
      </c>
      <c r="V820" s="51">
        <f t="shared" si="191"/>
        <v>0</v>
      </c>
      <c r="AG820">
        <v>137.69999999999999</v>
      </c>
      <c r="AH820">
        <v>91.8</v>
      </c>
      <c r="AY820">
        <v>5179.4928608098571</v>
      </c>
    </row>
    <row r="821" spans="1:51" x14ac:dyDescent="0.25">
      <c r="A821" s="13" t="s">
        <v>750</v>
      </c>
      <c r="F821" s="53"/>
      <c r="G821" s="53"/>
      <c r="H821" s="52">
        <f t="shared" si="195"/>
        <v>0</v>
      </c>
      <c r="K821" s="53"/>
      <c r="L821" s="52">
        <f t="shared" si="193"/>
        <v>0</v>
      </c>
      <c r="O821" s="53">
        <v>75</v>
      </c>
      <c r="P821" s="53">
        <v>4829.3500000000004</v>
      </c>
      <c r="Q821" s="53"/>
      <c r="R821" s="53"/>
      <c r="S821" s="53"/>
      <c r="T821" s="52">
        <f t="shared" si="194"/>
        <v>0</v>
      </c>
      <c r="V821" s="51">
        <f t="shared" si="191"/>
        <v>0</v>
      </c>
      <c r="AG821">
        <v>0</v>
      </c>
      <c r="AH821">
        <v>0</v>
      </c>
      <c r="AY821">
        <v>0</v>
      </c>
    </row>
    <row r="822" spans="1:51" x14ac:dyDescent="0.25">
      <c r="A822" s="13" t="s">
        <v>1435</v>
      </c>
      <c r="F822" s="53"/>
      <c r="G822" s="53"/>
      <c r="H822" s="52">
        <f t="shared" si="195"/>
        <v>0</v>
      </c>
      <c r="K822" s="53"/>
      <c r="O822" s="53">
        <v>60</v>
      </c>
      <c r="P822" s="53">
        <v>3644.88</v>
      </c>
      <c r="Q822" s="53"/>
      <c r="R822" s="53"/>
      <c r="S822" s="53"/>
      <c r="V822" s="51">
        <f t="shared" si="191"/>
        <v>0</v>
      </c>
      <c r="AY822">
        <v>0</v>
      </c>
    </row>
    <row r="823" spans="1:51" x14ac:dyDescent="0.25">
      <c r="A823" s="14" t="s">
        <v>751</v>
      </c>
      <c r="F823" s="53"/>
      <c r="G823" s="53"/>
      <c r="H823" s="52">
        <f t="shared" si="195"/>
        <v>0</v>
      </c>
      <c r="K823" s="53"/>
      <c r="L823" s="52">
        <f t="shared" ref="L823:L829" si="196">K823*AF$1</f>
        <v>0</v>
      </c>
      <c r="O823" s="54">
        <v>130</v>
      </c>
      <c r="P823" s="54">
        <v>8270.3799999999992</v>
      </c>
      <c r="Q823" s="54"/>
      <c r="R823" s="54"/>
      <c r="S823" s="52">
        <v>201</v>
      </c>
      <c r="T823" s="52">
        <f t="shared" ref="T823:T829" si="197">AE$814*S823</f>
        <v>8370.9221879815104</v>
      </c>
      <c r="V823" s="51">
        <f t="shared" si="191"/>
        <v>0</v>
      </c>
      <c r="AG823">
        <v>0</v>
      </c>
      <c r="AH823">
        <v>0</v>
      </c>
      <c r="AY823">
        <v>0</v>
      </c>
    </row>
    <row r="824" spans="1:51" x14ac:dyDescent="0.25">
      <c r="A824" s="14" t="s">
        <v>752</v>
      </c>
      <c r="F824" s="53"/>
      <c r="G824" s="53"/>
      <c r="H824" s="52">
        <f t="shared" si="195"/>
        <v>0</v>
      </c>
      <c r="K824" s="53"/>
      <c r="L824" s="52">
        <f t="shared" si="196"/>
        <v>0</v>
      </c>
      <c r="O824" s="54">
        <v>140</v>
      </c>
      <c r="P824" s="54">
        <v>9058.27</v>
      </c>
      <c r="Q824" s="54"/>
      <c r="R824" s="54"/>
      <c r="S824" s="53"/>
      <c r="T824" s="52">
        <f t="shared" si="197"/>
        <v>0</v>
      </c>
      <c r="V824" s="51">
        <f t="shared" si="191"/>
        <v>0</v>
      </c>
      <c r="AG824">
        <v>0</v>
      </c>
      <c r="AH824">
        <v>0</v>
      </c>
      <c r="AY824">
        <v>0</v>
      </c>
    </row>
    <row r="825" spans="1:51" x14ac:dyDescent="0.25">
      <c r="A825" s="12" t="s">
        <v>753</v>
      </c>
      <c r="H825" s="52">
        <f t="shared" si="195"/>
        <v>0</v>
      </c>
      <c r="L825" s="52">
        <f t="shared" si="196"/>
        <v>0</v>
      </c>
      <c r="O825" s="52">
        <v>140</v>
      </c>
      <c r="P825" s="52">
        <v>9058.27</v>
      </c>
      <c r="T825" s="52">
        <f t="shared" si="197"/>
        <v>0</v>
      </c>
      <c r="V825" s="51">
        <f t="shared" si="191"/>
        <v>0</v>
      </c>
      <c r="AG825">
        <v>0</v>
      </c>
      <c r="AH825">
        <v>0</v>
      </c>
      <c r="AY825">
        <v>0</v>
      </c>
    </row>
    <row r="826" spans="1:51" x14ac:dyDescent="0.25">
      <c r="A826" s="14" t="s">
        <v>754</v>
      </c>
      <c r="H826" s="52">
        <f t="shared" si="195"/>
        <v>0</v>
      </c>
      <c r="L826" s="52">
        <f t="shared" si="196"/>
        <v>0</v>
      </c>
      <c r="O826" s="52">
        <v>125</v>
      </c>
      <c r="P826" s="52">
        <v>8145.51</v>
      </c>
      <c r="S826" s="52">
        <v>200</v>
      </c>
      <c r="T826" s="52">
        <f t="shared" si="197"/>
        <v>8329.2758089368272</v>
      </c>
      <c r="V826" s="51">
        <f t="shared" si="191"/>
        <v>0</v>
      </c>
      <c r="AG826">
        <v>0</v>
      </c>
      <c r="AH826">
        <v>0</v>
      </c>
      <c r="AY826">
        <v>0</v>
      </c>
    </row>
    <row r="827" spans="1:51" x14ac:dyDescent="0.25">
      <c r="A827" s="14" t="s">
        <v>755</v>
      </c>
      <c r="F827" s="53"/>
      <c r="G827" s="53"/>
      <c r="H827" s="52">
        <f t="shared" si="195"/>
        <v>0</v>
      </c>
      <c r="K827" s="53"/>
      <c r="L827" s="52">
        <f t="shared" si="196"/>
        <v>0</v>
      </c>
      <c r="O827" s="54">
        <v>150</v>
      </c>
      <c r="P827" s="54">
        <v>9606</v>
      </c>
      <c r="Q827" s="54"/>
      <c r="R827" s="54"/>
      <c r="S827" s="53"/>
      <c r="T827" s="52">
        <f t="shared" si="197"/>
        <v>0</v>
      </c>
      <c r="V827" s="51" t="e">
        <f>$AY$1*#REF!</f>
        <v>#REF!</v>
      </c>
      <c r="AG827">
        <v>0</v>
      </c>
      <c r="AH827">
        <v>0</v>
      </c>
      <c r="AY827">
        <v>0</v>
      </c>
    </row>
    <row r="828" spans="1:51" x14ac:dyDescent="0.25">
      <c r="A828" s="14" t="s">
        <v>756</v>
      </c>
      <c r="F828" s="53"/>
      <c r="G828" s="53"/>
      <c r="H828" s="52">
        <f t="shared" si="195"/>
        <v>0</v>
      </c>
      <c r="K828" s="53"/>
      <c r="L828" s="52">
        <f t="shared" si="196"/>
        <v>0</v>
      </c>
      <c r="O828" s="54">
        <v>141</v>
      </c>
      <c r="P828" s="54">
        <v>9113</v>
      </c>
      <c r="Q828" s="54"/>
      <c r="R828" s="54"/>
      <c r="S828" s="52">
        <v>202</v>
      </c>
      <c r="T828" s="52">
        <f t="shared" si="197"/>
        <v>8412.5685670261937</v>
      </c>
      <c r="V828" s="51">
        <f>$AY$1*H829</f>
        <v>0</v>
      </c>
      <c r="AG828">
        <v>0</v>
      </c>
      <c r="AH828">
        <v>0</v>
      </c>
      <c r="AY828">
        <v>0</v>
      </c>
    </row>
    <row r="829" spans="1:51" x14ac:dyDescent="0.25">
      <c r="A829" s="14" t="s">
        <v>757</v>
      </c>
      <c r="F829" s="53"/>
      <c r="G829" s="53"/>
      <c r="H829" s="52">
        <f t="shared" si="195"/>
        <v>0</v>
      </c>
      <c r="K829" s="53"/>
      <c r="L829" s="52">
        <f t="shared" si="196"/>
        <v>0</v>
      </c>
      <c r="O829" s="54">
        <v>150</v>
      </c>
      <c r="P829" s="54">
        <v>9606.52</v>
      </c>
      <c r="Q829" s="54"/>
      <c r="R829" s="54"/>
      <c r="S829" s="53"/>
      <c r="T829" s="52">
        <f t="shared" si="197"/>
        <v>0</v>
      </c>
      <c r="V829" s="51">
        <f t="shared" ref="V829:V834" si="198">$AY$1*H831</f>
        <v>0</v>
      </c>
      <c r="AG829">
        <v>0</v>
      </c>
      <c r="AH829">
        <v>0</v>
      </c>
      <c r="AY829">
        <v>0</v>
      </c>
    </row>
    <row r="830" spans="1:51" x14ac:dyDescent="0.25">
      <c r="A830" s="14" t="s">
        <v>1436</v>
      </c>
      <c r="F830" s="53"/>
      <c r="G830" s="53"/>
      <c r="H830" s="52">
        <f t="shared" si="195"/>
        <v>0</v>
      </c>
      <c r="K830" s="53"/>
      <c r="O830" s="54">
        <v>175</v>
      </c>
      <c r="P830" s="54">
        <v>11317</v>
      </c>
      <c r="Q830" s="54"/>
      <c r="R830" s="54"/>
      <c r="S830" s="53"/>
      <c r="V830" s="51">
        <f t="shared" si="198"/>
        <v>0</v>
      </c>
      <c r="AY830">
        <v>0</v>
      </c>
    </row>
    <row r="831" spans="1:51" x14ac:dyDescent="0.25">
      <c r="A831" s="14" t="s">
        <v>758</v>
      </c>
      <c r="F831" s="53"/>
      <c r="G831" s="53"/>
      <c r="H831" s="52">
        <f t="shared" si="195"/>
        <v>0</v>
      </c>
      <c r="L831" s="52">
        <f>K831*AF$1</f>
        <v>0</v>
      </c>
      <c r="O831" s="54">
        <v>120</v>
      </c>
      <c r="P831" s="54">
        <v>7871.63</v>
      </c>
      <c r="Q831" s="54"/>
      <c r="R831" s="54"/>
      <c r="S831" s="53"/>
      <c r="T831" s="52">
        <f>AE$814*S831</f>
        <v>0</v>
      </c>
      <c r="V831" s="51">
        <f t="shared" si="198"/>
        <v>0</v>
      </c>
      <c r="AG831">
        <v>0</v>
      </c>
      <c r="AH831">
        <v>0</v>
      </c>
      <c r="AY831">
        <v>0</v>
      </c>
    </row>
    <row r="832" spans="1:51" x14ac:dyDescent="0.25">
      <c r="A832" s="9" t="s">
        <v>759</v>
      </c>
      <c r="H832" s="52">
        <f t="shared" si="195"/>
        <v>0</v>
      </c>
      <c r="L832" s="52">
        <f>K832*AF$1</f>
        <v>0</v>
      </c>
      <c r="S832" s="52">
        <v>200</v>
      </c>
      <c r="T832" s="52">
        <f>AE$814*S832</f>
        <v>8329.2758089368272</v>
      </c>
      <c r="V832" s="51">
        <f t="shared" si="198"/>
        <v>10137.077703555784</v>
      </c>
      <c r="AG832">
        <v>0</v>
      </c>
      <c r="AH832">
        <v>0</v>
      </c>
      <c r="AY832">
        <v>0</v>
      </c>
    </row>
    <row r="833" spans="1:51" x14ac:dyDescent="0.25">
      <c r="A833" s="15" t="s">
        <v>760</v>
      </c>
      <c r="H833" s="52">
        <f t="shared" si="195"/>
        <v>0</v>
      </c>
      <c r="K833" s="53"/>
      <c r="L833" s="52">
        <f>K833*AF$1</f>
        <v>0</v>
      </c>
      <c r="O833" s="53"/>
      <c r="P833" s="53"/>
      <c r="Q833" s="53"/>
      <c r="R833" s="53"/>
      <c r="S833" s="53">
        <v>200</v>
      </c>
      <c r="T833" s="52">
        <f>AE$814*S833</f>
        <v>8329.2758089368272</v>
      </c>
      <c r="V833" s="51">
        <f t="shared" si="198"/>
        <v>8910.4367031614238</v>
      </c>
      <c r="AG833">
        <v>0</v>
      </c>
      <c r="AH833">
        <v>0</v>
      </c>
      <c r="AY833">
        <v>0</v>
      </c>
    </row>
    <row r="834" spans="1:51" x14ac:dyDescent="0.25">
      <c r="A834" s="9" t="s">
        <v>761</v>
      </c>
      <c r="C834" s="53"/>
      <c r="D834" s="53"/>
      <c r="E834" s="53"/>
      <c r="F834" s="53">
        <v>464.09999999999997</v>
      </c>
      <c r="G834" s="53">
        <v>278.5</v>
      </c>
      <c r="H834" s="52">
        <f t="shared" si="195"/>
        <v>10475.590136060604</v>
      </c>
      <c r="K834" s="53">
        <v>172</v>
      </c>
      <c r="L834" s="52">
        <f>K834*AF$1</f>
        <v>5160</v>
      </c>
      <c r="O834" s="53"/>
      <c r="P834" s="53"/>
      <c r="Q834" s="53"/>
      <c r="R834" s="53"/>
      <c r="S834" s="53"/>
      <c r="T834" s="52">
        <f>AE$814*S834</f>
        <v>0</v>
      </c>
      <c r="V834" s="51">
        <f t="shared" si="198"/>
        <v>11224.811594825627</v>
      </c>
      <c r="AG834">
        <v>278.45999999999998</v>
      </c>
      <c r="AH834">
        <v>185.64</v>
      </c>
      <c r="AY834">
        <v>10475.590136060604</v>
      </c>
    </row>
    <row r="835" spans="1:51" x14ac:dyDescent="0.25">
      <c r="A835" s="13" t="s">
        <v>762</v>
      </c>
      <c r="C835" s="53"/>
      <c r="D835" s="53"/>
      <c r="E835" s="53"/>
      <c r="F835" s="53">
        <v>408</v>
      </c>
      <c r="G835" s="53">
        <v>244.8</v>
      </c>
      <c r="H835" s="52">
        <f t="shared" si="195"/>
        <v>9207.9873081064143</v>
      </c>
      <c r="K835" s="53">
        <v>147</v>
      </c>
      <c r="L835" s="52">
        <f>K835*AF$1</f>
        <v>4410</v>
      </c>
      <c r="O835" s="53"/>
      <c r="P835" s="53"/>
      <c r="Q835" s="53"/>
      <c r="R835" s="53"/>
      <c r="S835" s="53"/>
      <c r="T835" s="52">
        <f>AE$814*S835</f>
        <v>0</v>
      </c>
      <c r="V835" s="51" t="e">
        <f>$AY$1*#REF!</f>
        <v>#REF!</v>
      </c>
      <c r="AG835">
        <v>244.79999999999998</v>
      </c>
      <c r="AH835">
        <v>163.20000000000002</v>
      </c>
      <c r="AY835">
        <v>9207.9873081064143</v>
      </c>
    </row>
    <row r="836" spans="1:51" x14ac:dyDescent="0.25">
      <c r="A836" s="9" t="s">
        <v>1439</v>
      </c>
      <c r="C836" s="53"/>
      <c r="D836" s="53"/>
      <c r="E836" s="53"/>
      <c r="F836" s="53"/>
      <c r="G836" s="53">
        <v>308</v>
      </c>
      <c r="H836" s="52">
        <f t="shared" si="195"/>
        <v>11599.647261325441</v>
      </c>
      <c r="K836" s="53">
        <v>287</v>
      </c>
      <c r="L836" s="52">
        <v>8610</v>
      </c>
      <c r="O836" s="53"/>
      <c r="P836" s="53"/>
      <c r="Q836" s="53"/>
      <c r="R836" s="53"/>
      <c r="S836" s="53"/>
      <c r="V836" s="51" t="e">
        <f>$AY$1*#REF!</f>
        <v>#REF!</v>
      </c>
      <c r="AY836">
        <v>11599.647261325441</v>
      </c>
    </row>
    <row r="837" spans="1:51" x14ac:dyDescent="0.25">
      <c r="A837" s="9" t="s">
        <v>763</v>
      </c>
      <c r="D837" s="113"/>
      <c r="E837" s="113"/>
      <c r="F837" s="52">
        <v>336.59999999999997</v>
      </c>
      <c r="G837" s="52">
        <v>201.9</v>
      </c>
      <c r="H837" s="52">
        <f>AY837</f>
        <v>7594.3326695534515</v>
      </c>
      <c r="K837" s="52">
        <v>105</v>
      </c>
      <c r="L837" s="52">
        <f>K837*AF$1</f>
        <v>3150</v>
      </c>
      <c r="T837" s="52">
        <f>AE$814*S837</f>
        <v>0</v>
      </c>
      <c r="V837" s="51">
        <f>$AY$1*H839</f>
        <v>8910.4367031614238</v>
      </c>
      <c r="AG837">
        <v>201.95999999999998</v>
      </c>
      <c r="AH837">
        <v>134.63999999999999</v>
      </c>
      <c r="AY837">
        <v>7594.3326695534515</v>
      </c>
    </row>
    <row r="838" spans="1:51" x14ac:dyDescent="0.25">
      <c r="A838" s="15" t="s">
        <v>764</v>
      </c>
      <c r="D838" s="113"/>
      <c r="E838" s="113"/>
      <c r="F838" s="53">
        <v>418.2</v>
      </c>
      <c r="G838" s="53">
        <v>250.9</v>
      </c>
      <c r="H838" s="52">
        <f t="shared" ref="H838:H841" si="199">AY838</f>
        <v>9437.4347042642949</v>
      </c>
      <c r="K838" s="52">
        <v>151</v>
      </c>
      <c r="L838" s="52">
        <f>K838*AF$1</f>
        <v>4530</v>
      </c>
      <c r="O838" s="53"/>
      <c r="P838" s="53"/>
      <c r="Q838" s="53"/>
      <c r="R838" s="53"/>
      <c r="S838" s="53"/>
      <c r="T838" s="52">
        <f>AE$814*S838</f>
        <v>0</v>
      </c>
      <c r="V838" s="51">
        <f>$AY$1*H840</f>
        <v>9791.2886975098954</v>
      </c>
      <c r="AG838">
        <v>250.92</v>
      </c>
      <c r="AH838">
        <v>167.28</v>
      </c>
      <c r="AY838">
        <v>9437.4347042642949</v>
      </c>
    </row>
    <row r="839" spans="1:51" x14ac:dyDescent="0.25">
      <c r="A839" s="14" t="s">
        <v>765</v>
      </c>
      <c r="B839" s="52">
        <v>1</v>
      </c>
      <c r="C839" s="52">
        <f>146699/2</f>
        <v>73349.5</v>
      </c>
      <c r="D839" s="117"/>
      <c r="E839" s="117"/>
      <c r="F839" s="53">
        <v>408</v>
      </c>
      <c r="G839" s="53">
        <v>244.8</v>
      </c>
      <c r="H839" s="52">
        <f t="shared" si="199"/>
        <v>9207.9873081064143</v>
      </c>
      <c r="K839" s="52">
        <v>142</v>
      </c>
      <c r="L839" s="52">
        <f>K839*AF$1</f>
        <v>4260</v>
      </c>
      <c r="O839" s="115" t="s">
        <v>1332</v>
      </c>
      <c r="P839" s="115"/>
      <c r="Q839" s="115"/>
      <c r="R839" s="115"/>
      <c r="S839" s="106" t="s">
        <v>1346</v>
      </c>
      <c r="T839" s="106"/>
      <c r="U839" s="31"/>
      <c r="V839" s="51">
        <f>$AY$1*H841</f>
        <v>9791.2886975098954</v>
      </c>
      <c r="W839" s="31"/>
      <c r="X839" s="31"/>
      <c r="Y839" s="31"/>
      <c r="Z839" s="31"/>
      <c r="AA839" s="31"/>
      <c r="AB839" s="31"/>
      <c r="AC839" s="31"/>
      <c r="AG839">
        <v>244.79999999999998</v>
      </c>
      <c r="AH839">
        <v>163.20000000000002</v>
      </c>
      <c r="AY839">
        <v>9207.9873081064143</v>
      </c>
    </row>
    <row r="840" spans="1:51" x14ac:dyDescent="0.25">
      <c r="A840" s="9" t="s">
        <v>766</v>
      </c>
      <c r="D840" s="116">
        <v>1300</v>
      </c>
      <c r="E840" s="116">
        <v>35000</v>
      </c>
      <c r="F840" s="52">
        <v>448.79999999999995</v>
      </c>
      <c r="G840" s="52">
        <v>269</v>
      </c>
      <c r="H840" s="52">
        <f t="shared" si="199"/>
        <v>10118.254027290135</v>
      </c>
      <c r="K840" s="52">
        <v>180</v>
      </c>
      <c r="L840" s="52">
        <f>K840*AF$1</f>
        <v>5400</v>
      </c>
      <c r="T840" s="52">
        <f>AE$814*S840</f>
        <v>0</v>
      </c>
      <c r="V840" s="51">
        <f>$AY$1*H842</f>
        <v>4367.4415014821661</v>
      </c>
      <c r="AG840">
        <v>269.27999999999997</v>
      </c>
      <c r="AH840">
        <v>179.51999999999998</v>
      </c>
      <c r="AY840">
        <v>10118.254027290135</v>
      </c>
    </row>
    <row r="841" spans="1:51" x14ac:dyDescent="0.25">
      <c r="A841" s="9" t="s">
        <v>767</v>
      </c>
      <c r="D841" s="113"/>
      <c r="E841" s="113"/>
      <c r="F841" s="52">
        <v>448.79999999999995</v>
      </c>
      <c r="G841" s="52">
        <v>269</v>
      </c>
      <c r="H841" s="52">
        <f t="shared" si="199"/>
        <v>10118.254027290135</v>
      </c>
      <c r="K841" s="52">
        <v>131</v>
      </c>
      <c r="L841" s="52">
        <f>K841*AF$1</f>
        <v>3930</v>
      </c>
      <c r="T841" s="52">
        <f>AE$814*S841</f>
        <v>0</v>
      </c>
      <c r="V841" s="51">
        <f>$AY$1*H843</f>
        <v>0</v>
      </c>
      <c r="AG841">
        <v>269.27999999999997</v>
      </c>
      <c r="AH841">
        <v>179.51999999999998</v>
      </c>
      <c r="AY841">
        <v>10118.254027290135</v>
      </c>
    </row>
    <row r="842" spans="1:51" x14ac:dyDescent="0.25">
      <c r="A842" s="9" t="s">
        <v>1437</v>
      </c>
      <c r="B842" s="23"/>
      <c r="C842" s="116">
        <f>146699/2</f>
        <v>73349.5</v>
      </c>
      <c r="D842" s="113"/>
      <c r="E842" s="113"/>
      <c r="G842" s="116">
        <v>120</v>
      </c>
      <c r="H842" s="116">
        <f>AY842</f>
        <v>4513.2856283325145</v>
      </c>
      <c r="V842" s="51" t="e">
        <f>$AY$1*#REF!</f>
        <v>#REF!</v>
      </c>
      <c r="AY842">
        <v>4513.2856283325145</v>
      </c>
    </row>
    <row r="843" spans="1:51" x14ac:dyDescent="0.25">
      <c r="A843" s="9" t="s">
        <v>1438</v>
      </c>
      <c r="B843" s="23"/>
      <c r="C843" s="117"/>
      <c r="D843" s="113"/>
      <c r="E843" s="113"/>
      <c r="G843" s="117"/>
      <c r="H843" s="117"/>
      <c r="V843" s="51">
        <f>$AY$1*H844</f>
        <v>11574.831991851846</v>
      </c>
      <c r="AY843">
        <v>0</v>
      </c>
    </row>
    <row r="844" spans="1:51" x14ac:dyDescent="0.25">
      <c r="A844" s="15" t="s">
        <v>768</v>
      </c>
      <c r="F844" s="52">
        <v>530.4</v>
      </c>
      <c r="G844" s="52">
        <v>318</v>
      </c>
      <c r="H844" s="52">
        <f>AY844</f>
        <v>11961.356062000978</v>
      </c>
      <c r="K844" s="53">
        <v>231</v>
      </c>
      <c r="L844" s="52">
        <f t="shared" ref="L844:L851" si="200">K844*AF$1</f>
        <v>6930</v>
      </c>
      <c r="O844" s="54"/>
      <c r="P844" s="54"/>
      <c r="Q844" s="54"/>
      <c r="R844" s="54"/>
      <c r="S844" s="53"/>
      <c r="T844" s="52">
        <f t="shared" ref="T844:T851" si="201">AE$814*S844</f>
        <v>0</v>
      </c>
      <c r="V844" s="51" t="e">
        <f>$AY$1*#REF!</f>
        <v>#REF!</v>
      </c>
      <c r="AG844">
        <v>318.23999999999995</v>
      </c>
      <c r="AH844">
        <v>212.16</v>
      </c>
      <c r="AY844">
        <v>11961.356062000978</v>
      </c>
    </row>
    <row r="845" spans="1:51" x14ac:dyDescent="0.25">
      <c r="A845" s="12" t="s">
        <v>769</v>
      </c>
      <c r="F845" s="52">
        <v>204</v>
      </c>
      <c r="G845" s="52">
        <v>122</v>
      </c>
      <c r="H845" s="52">
        <f t="shared" ref="H845:H850" si="202">AY845</f>
        <v>4588.9479231576079</v>
      </c>
      <c r="K845" s="52">
        <v>73.5</v>
      </c>
      <c r="L845" s="52">
        <f t="shared" si="200"/>
        <v>2205</v>
      </c>
      <c r="T845" s="52">
        <f t="shared" si="201"/>
        <v>0</v>
      </c>
      <c r="V845" s="51" t="e">
        <f>$AY$1*#REF!</f>
        <v>#REF!</v>
      </c>
      <c r="AG845">
        <v>122.39999999999999</v>
      </c>
      <c r="AH845">
        <v>81.600000000000009</v>
      </c>
      <c r="AY845">
        <v>4588.9479231576079</v>
      </c>
    </row>
    <row r="846" spans="1:51" x14ac:dyDescent="0.25">
      <c r="A846" s="15" t="s">
        <v>770</v>
      </c>
      <c r="F846" s="52">
        <v>499.79999999999995</v>
      </c>
      <c r="G846" s="52">
        <v>300</v>
      </c>
      <c r="H846" s="52">
        <f t="shared" si="202"/>
        <v>11284.298171699036</v>
      </c>
      <c r="K846" s="53">
        <v>145</v>
      </c>
      <c r="L846" s="52">
        <f t="shared" si="200"/>
        <v>4350</v>
      </c>
      <c r="S846" s="53"/>
      <c r="T846" s="52">
        <f t="shared" si="201"/>
        <v>0</v>
      </c>
      <c r="V846" s="51">
        <f t="shared" ref="V846:V851" si="203">$AY$1*H848</f>
        <v>0</v>
      </c>
      <c r="AG846">
        <v>299.87999999999994</v>
      </c>
      <c r="AH846">
        <v>199.92</v>
      </c>
      <c r="AY846">
        <v>11284.298171699036</v>
      </c>
    </row>
    <row r="847" spans="1:51" x14ac:dyDescent="0.25">
      <c r="A847" s="14" t="s">
        <v>771</v>
      </c>
      <c r="F847" s="53"/>
      <c r="G847" s="53"/>
      <c r="H847" s="52">
        <f t="shared" si="202"/>
        <v>0</v>
      </c>
      <c r="L847" s="52">
        <f t="shared" si="200"/>
        <v>0</v>
      </c>
      <c r="O847" s="54">
        <v>150</v>
      </c>
      <c r="P847" s="54">
        <v>7308.68</v>
      </c>
      <c r="Q847" s="54"/>
      <c r="R847" s="54"/>
      <c r="S847" s="53"/>
      <c r="T847" s="52">
        <f t="shared" si="201"/>
        <v>0</v>
      </c>
      <c r="V847" s="51">
        <f t="shared" si="203"/>
        <v>0</v>
      </c>
      <c r="AG847">
        <v>0</v>
      </c>
      <c r="AH847">
        <v>0</v>
      </c>
      <c r="AY847">
        <v>0</v>
      </c>
    </row>
    <row r="848" spans="1:51" x14ac:dyDescent="0.25">
      <c r="A848" s="13" t="s">
        <v>772</v>
      </c>
      <c r="F848" s="53"/>
      <c r="G848" s="53"/>
      <c r="H848" s="52">
        <f t="shared" si="202"/>
        <v>0</v>
      </c>
      <c r="K848" s="53"/>
      <c r="L848" s="52">
        <f t="shared" si="200"/>
        <v>0</v>
      </c>
      <c r="O848" s="54">
        <v>400</v>
      </c>
      <c r="P848" s="54">
        <v>25342.62</v>
      </c>
      <c r="Q848" s="54"/>
      <c r="R848" s="54"/>
      <c r="S848" s="53"/>
      <c r="T848" s="52">
        <f t="shared" si="201"/>
        <v>0</v>
      </c>
      <c r="V848" s="51">
        <f t="shared" si="203"/>
        <v>6697.3870644677363</v>
      </c>
      <c r="AG848">
        <v>0</v>
      </c>
      <c r="AH848">
        <v>0</v>
      </c>
      <c r="AY848">
        <v>0</v>
      </c>
    </row>
    <row r="849" spans="1:51" x14ac:dyDescent="0.25">
      <c r="A849" s="14" t="s">
        <v>773</v>
      </c>
      <c r="F849" s="53"/>
      <c r="G849" s="53"/>
      <c r="H849" s="52">
        <f t="shared" si="202"/>
        <v>0</v>
      </c>
      <c r="L849" s="52">
        <f t="shared" si="200"/>
        <v>0</v>
      </c>
      <c r="O849" s="54">
        <v>300</v>
      </c>
      <c r="P849" s="54">
        <v>14708.67</v>
      </c>
      <c r="Q849" s="54"/>
      <c r="R849" s="54"/>
      <c r="S849" s="53"/>
      <c r="T849" s="52">
        <f t="shared" si="201"/>
        <v>0</v>
      </c>
      <c r="V849" s="51">
        <f t="shared" si="203"/>
        <v>0</v>
      </c>
      <c r="AG849">
        <v>0</v>
      </c>
      <c r="AH849">
        <v>0</v>
      </c>
      <c r="AY849">
        <v>0</v>
      </c>
    </row>
    <row r="850" spans="1:51" x14ac:dyDescent="0.25">
      <c r="A850" s="13" t="s">
        <v>774</v>
      </c>
      <c r="F850" s="52">
        <v>306</v>
      </c>
      <c r="G850" s="52">
        <v>184</v>
      </c>
      <c r="H850" s="52">
        <f t="shared" si="202"/>
        <v>6921.0362119754091</v>
      </c>
      <c r="K850" s="52">
        <v>105</v>
      </c>
      <c r="L850" s="52">
        <f t="shared" si="200"/>
        <v>3150</v>
      </c>
      <c r="O850" s="54">
        <v>150</v>
      </c>
      <c r="P850" s="54">
        <v>7354.37</v>
      </c>
      <c r="Q850" s="54"/>
      <c r="R850" s="54"/>
      <c r="S850" s="53"/>
      <c r="T850" s="52">
        <f t="shared" si="201"/>
        <v>0</v>
      </c>
      <c r="V850" s="51">
        <f t="shared" si="203"/>
        <v>135522.80004584443</v>
      </c>
      <c r="AG850">
        <v>183.6</v>
      </c>
      <c r="AH850">
        <v>122.4</v>
      </c>
      <c r="AY850">
        <v>6921.0362119754091</v>
      </c>
    </row>
    <row r="851" spans="1:51" x14ac:dyDescent="0.25">
      <c r="A851" s="14" t="s">
        <v>775</v>
      </c>
      <c r="F851" s="53"/>
      <c r="G851" s="53"/>
      <c r="H851" s="52">
        <f t="shared" ref="H851" si="204">G851*$AD$1</f>
        <v>0</v>
      </c>
      <c r="L851" s="52">
        <f t="shared" si="200"/>
        <v>0</v>
      </c>
      <c r="O851" s="54">
        <v>280</v>
      </c>
      <c r="P851" s="54">
        <v>14416.85</v>
      </c>
      <c r="Q851" s="54"/>
      <c r="R851" s="54"/>
      <c r="S851" s="53"/>
      <c r="T851" s="52">
        <f t="shared" si="201"/>
        <v>0</v>
      </c>
      <c r="V851" s="51">
        <f t="shared" si="203"/>
        <v>0</v>
      </c>
      <c r="AG851">
        <v>0</v>
      </c>
      <c r="AH851">
        <v>0</v>
      </c>
      <c r="AY851">
        <v>0</v>
      </c>
    </row>
    <row r="852" spans="1:51" x14ac:dyDescent="0.25">
      <c r="A852" s="19" t="s">
        <v>638</v>
      </c>
      <c r="B852" s="20">
        <f>SUM(B815:B851)</f>
        <v>1</v>
      </c>
      <c r="C852" s="20">
        <f t="shared" ref="C852:T852" si="205">SUM(C815:C851)</f>
        <v>146699</v>
      </c>
      <c r="D852" s="20">
        <f t="shared" si="205"/>
        <v>1300</v>
      </c>
      <c r="E852" s="20">
        <f t="shared" si="205"/>
        <v>35000</v>
      </c>
      <c r="F852" s="20">
        <f t="shared" si="205"/>
        <v>5492.7</v>
      </c>
      <c r="G852" s="20">
        <f t="shared" si="205"/>
        <v>3722.9</v>
      </c>
      <c r="H852" s="20">
        <f t="shared" si="205"/>
        <v>140048.37970942847</v>
      </c>
      <c r="I852" s="20">
        <f t="shared" si="205"/>
        <v>0</v>
      </c>
      <c r="J852" s="20">
        <f t="shared" si="205"/>
        <v>0</v>
      </c>
      <c r="K852" s="20">
        <f t="shared" si="205"/>
        <v>2262.5</v>
      </c>
      <c r="L852" s="20">
        <f t="shared" si="205"/>
        <v>67875</v>
      </c>
      <c r="M852" s="20">
        <f t="shared" si="205"/>
        <v>0</v>
      </c>
      <c r="N852" s="20">
        <f t="shared" si="205"/>
        <v>0</v>
      </c>
      <c r="O852" s="20">
        <f t="shared" si="205"/>
        <v>2686</v>
      </c>
      <c r="P852" s="20">
        <f t="shared" si="205"/>
        <v>159652.00000000003</v>
      </c>
      <c r="Q852" s="20">
        <f t="shared" si="205"/>
        <v>0</v>
      </c>
      <c r="R852" s="20">
        <f t="shared" si="205"/>
        <v>0</v>
      </c>
      <c r="S852" s="20">
        <f t="shared" si="205"/>
        <v>1298</v>
      </c>
      <c r="T852" s="20">
        <f t="shared" si="205"/>
        <v>54057.000000000015</v>
      </c>
      <c r="U852" s="36"/>
      <c r="V852" s="51">
        <f>$AY$1*H855</f>
        <v>0</v>
      </c>
      <c r="W852" s="36"/>
      <c r="X852" s="36"/>
      <c r="Y852" s="36"/>
      <c r="Z852" s="36"/>
      <c r="AA852" s="36"/>
      <c r="AB852" s="36"/>
      <c r="AC852" s="36"/>
      <c r="AD852" s="27">
        <f t="shared" ref="AD852:AE852" si="206">SUM(AD815:AD851)</f>
        <v>0</v>
      </c>
      <c r="AE852" s="24">
        <f t="shared" si="206"/>
        <v>0</v>
      </c>
      <c r="AG852">
        <v>3724.0199999999995</v>
      </c>
      <c r="AH852">
        <v>2482.6800000000003</v>
      </c>
      <c r="AY852">
        <v>140048.37970942847</v>
      </c>
    </row>
    <row r="853" spans="1:51" hidden="1" x14ac:dyDescent="0.25">
      <c r="A853" s="19" t="s">
        <v>1425</v>
      </c>
      <c r="B853" s="20">
        <v>1</v>
      </c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>
        <f>O852-2926</f>
        <v>-240</v>
      </c>
      <c r="P853" s="20"/>
      <c r="Q853" s="20"/>
      <c r="R853" s="20"/>
      <c r="S853" s="20"/>
      <c r="T853" s="20"/>
      <c r="U853" s="34"/>
      <c r="V853" s="51">
        <f>$AY$1*H856</f>
        <v>0</v>
      </c>
      <c r="W853" s="34"/>
      <c r="X853" s="34"/>
      <c r="Y853" s="34"/>
      <c r="Z853" s="34"/>
      <c r="AA853" s="34"/>
      <c r="AB853" s="34"/>
      <c r="AC853" s="34"/>
      <c r="AD853" s="47"/>
      <c r="AE853" s="47"/>
      <c r="AY853">
        <v>0</v>
      </c>
    </row>
    <row r="854" spans="1:51" x14ac:dyDescent="0.25">
      <c r="A854" s="19" t="s">
        <v>1448</v>
      </c>
      <c r="B854" s="20"/>
      <c r="C854" s="20"/>
      <c r="D854" s="20"/>
      <c r="E854" s="20"/>
      <c r="F854" s="20"/>
      <c r="G854" s="110">
        <f>H852/G852</f>
        <v>37.618087971588942</v>
      </c>
      <c r="H854" s="111"/>
      <c r="I854" s="110"/>
      <c r="J854" s="111"/>
      <c r="K854" s="110">
        <f>L852/K852</f>
        <v>30</v>
      </c>
      <c r="L854" s="111"/>
      <c r="M854" s="110"/>
      <c r="N854" s="111"/>
      <c r="O854" s="110">
        <f>P852/O852</f>
        <v>59.438570364854812</v>
      </c>
      <c r="P854" s="111"/>
      <c r="Q854" s="110"/>
      <c r="R854" s="111"/>
      <c r="S854" s="110">
        <f>T852/S852</f>
        <v>41.646379044684139</v>
      </c>
      <c r="T854" s="111"/>
      <c r="U854" s="34"/>
      <c r="W854" s="34"/>
      <c r="X854" s="34"/>
      <c r="Y854" s="34"/>
      <c r="Z854" s="34"/>
      <c r="AA854" s="34"/>
      <c r="AB854" s="34"/>
      <c r="AC854" s="34"/>
      <c r="AD854" s="47"/>
      <c r="AE854" s="47"/>
    </row>
    <row r="855" spans="1:51" x14ac:dyDescent="0.25">
      <c r="A855" s="114" t="s">
        <v>776</v>
      </c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32"/>
      <c r="V855" s="51">
        <f t="shared" ref="V855:V872" si="207">$AY$1*H857</f>
        <v>0</v>
      </c>
      <c r="W855" s="32"/>
      <c r="X855" s="32"/>
      <c r="Y855" s="32"/>
      <c r="Z855" s="32"/>
      <c r="AA855" s="32"/>
      <c r="AB855" s="32"/>
      <c r="AC855" s="32"/>
      <c r="AE855">
        <v>42.483076923076922</v>
      </c>
      <c r="AG855">
        <v>0</v>
      </c>
      <c r="AH855">
        <v>0</v>
      </c>
      <c r="AY855">
        <v>0</v>
      </c>
    </row>
    <row r="856" spans="1:51" x14ac:dyDescent="0.25">
      <c r="A856" s="9" t="s">
        <v>777</v>
      </c>
      <c r="H856" s="52">
        <f t="shared" ref="H856:H858" si="208">G856*$AD$1</f>
        <v>0</v>
      </c>
      <c r="L856" s="52">
        <f t="shared" ref="L856:L864" si="209">K856*AF$1</f>
        <v>0</v>
      </c>
      <c r="O856" s="52">
        <v>144</v>
      </c>
      <c r="P856" s="52">
        <v>7200</v>
      </c>
      <c r="T856" s="52">
        <f t="shared" ref="T856:T864" si="210">S856*AE$855</f>
        <v>0</v>
      </c>
      <c r="V856" s="51">
        <f t="shared" si="207"/>
        <v>0</v>
      </c>
      <c r="AG856">
        <v>0</v>
      </c>
      <c r="AH856">
        <v>0</v>
      </c>
      <c r="AY856">
        <v>0</v>
      </c>
    </row>
    <row r="857" spans="1:51" x14ac:dyDescent="0.25">
      <c r="A857" s="9" t="s">
        <v>778</v>
      </c>
      <c r="H857" s="52">
        <f t="shared" si="208"/>
        <v>0</v>
      </c>
      <c r="L857" s="52">
        <f t="shared" si="209"/>
        <v>0</v>
      </c>
      <c r="O857" s="52">
        <v>28</v>
      </c>
      <c r="P857" s="52">
        <v>1300</v>
      </c>
      <c r="T857" s="52">
        <f t="shared" si="210"/>
        <v>0</v>
      </c>
      <c r="V857" s="51">
        <f t="shared" si="207"/>
        <v>54904.014391538774</v>
      </c>
      <c r="AG857">
        <v>0</v>
      </c>
      <c r="AH857">
        <v>0</v>
      </c>
      <c r="AY857">
        <v>0</v>
      </c>
    </row>
    <row r="858" spans="1:51" x14ac:dyDescent="0.25">
      <c r="A858" s="9" t="s">
        <v>779</v>
      </c>
      <c r="H858" s="52">
        <f t="shared" si="208"/>
        <v>0</v>
      </c>
      <c r="L858" s="52">
        <f t="shared" si="209"/>
        <v>0</v>
      </c>
      <c r="O858" s="52">
        <v>28</v>
      </c>
      <c r="P858" s="52">
        <v>1300</v>
      </c>
      <c r="T858" s="52">
        <f t="shared" si="210"/>
        <v>0</v>
      </c>
      <c r="V858" s="51">
        <f t="shared" si="207"/>
        <v>0</v>
      </c>
      <c r="AG858">
        <v>0</v>
      </c>
      <c r="AH858">
        <v>0</v>
      </c>
      <c r="AY858">
        <v>0</v>
      </c>
    </row>
    <row r="859" spans="1:51" x14ac:dyDescent="0.25">
      <c r="A859" s="9" t="s">
        <v>780</v>
      </c>
      <c r="F859" s="112">
        <v>2514</v>
      </c>
      <c r="G859" s="112">
        <v>1508.4</v>
      </c>
      <c r="H859" s="112">
        <f>AY859</f>
        <v>56737.451207302765</v>
      </c>
      <c r="I859" s="112"/>
      <c r="J859" s="112"/>
      <c r="L859" s="52">
        <f t="shared" si="209"/>
        <v>0</v>
      </c>
      <c r="T859" s="52">
        <f t="shared" si="210"/>
        <v>0</v>
      </c>
      <c r="V859" s="51">
        <f t="shared" si="207"/>
        <v>0</v>
      </c>
      <c r="AG859">
        <v>1508.3999999999999</v>
      </c>
      <c r="AH859">
        <v>1005.6</v>
      </c>
      <c r="AY859">
        <v>56737.451207302765</v>
      </c>
    </row>
    <row r="860" spans="1:51" x14ac:dyDescent="0.25">
      <c r="A860" s="9" t="s">
        <v>781</v>
      </c>
      <c r="F860" s="112"/>
      <c r="G860" s="112"/>
      <c r="H860" s="112"/>
      <c r="I860" s="112"/>
      <c r="J860" s="112"/>
      <c r="L860" s="52">
        <f t="shared" si="209"/>
        <v>0</v>
      </c>
      <c r="T860" s="52">
        <f t="shared" si="210"/>
        <v>0</v>
      </c>
      <c r="V860" s="51">
        <f t="shared" si="207"/>
        <v>0</v>
      </c>
      <c r="AG860">
        <v>0</v>
      </c>
      <c r="AH860">
        <v>0</v>
      </c>
      <c r="AY860">
        <v>0</v>
      </c>
    </row>
    <row r="861" spans="1:51" x14ac:dyDescent="0.25">
      <c r="A861" s="9" t="s">
        <v>782</v>
      </c>
      <c r="F861" s="112"/>
      <c r="G861" s="112"/>
      <c r="H861" s="112"/>
      <c r="I861" s="112"/>
      <c r="J861" s="112"/>
      <c r="L861" s="52">
        <f t="shared" si="209"/>
        <v>0</v>
      </c>
      <c r="T861" s="52">
        <f t="shared" si="210"/>
        <v>0</v>
      </c>
      <c r="V861" s="51">
        <f t="shared" si="207"/>
        <v>0</v>
      </c>
      <c r="AG861">
        <v>0</v>
      </c>
      <c r="AH861">
        <v>0</v>
      </c>
      <c r="AY861">
        <v>0</v>
      </c>
    </row>
    <row r="862" spans="1:51" x14ac:dyDescent="0.25">
      <c r="A862" s="9" t="s">
        <v>783</v>
      </c>
      <c r="F862" s="112"/>
      <c r="G862" s="112"/>
      <c r="H862" s="112"/>
      <c r="I862" s="112"/>
      <c r="J862" s="112"/>
      <c r="L862" s="52">
        <f t="shared" si="209"/>
        <v>0</v>
      </c>
      <c r="T862" s="52">
        <f t="shared" si="210"/>
        <v>0</v>
      </c>
      <c r="V862" s="51">
        <f t="shared" si="207"/>
        <v>0</v>
      </c>
      <c r="AG862">
        <v>0</v>
      </c>
      <c r="AH862">
        <v>0</v>
      </c>
      <c r="AY862">
        <v>0</v>
      </c>
    </row>
    <row r="863" spans="1:51" x14ac:dyDescent="0.25">
      <c r="A863" s="9" t="s">
        <v>784</v>
      </c>
      <c r="F863" s="112"/>
      <c r="G863" s="112"/>
      <c r="H863" s="112"/>
      <c r="I863" s="112"/>
      <c r="J863" s="112"/>
      <c r="L863" s="52">
        <f t="shared" si="209"/>
        <v>0</v>
      </c>
      <c r="T863" s="52">
        <f t="shared" si="210"/>
        <v>0</v>
      </c>
      <c r="V863" s="51">
        <f t="shared" si="207"/>
        <v>0</v>
      </c>
      <c r="AG863">
        <v>0</v>
      </c>
      <c r="AH863">
        <v>0</v>
      </c>
      <c r="AY863">
        <v>0</v>
      </c>
    </row>
    <row r="864" spans="1:51" x14ac:dyDescent="0.25">
      <c r="A864" s="9" t="s">
        <v>785</v>
      </c>
      <c r="F864" s="112"/>
      <c r="G864" s="112"/>
      <c r="H864" s="112"/>
      <c r="I864" s="112"/>
      <c r="J864" s="112"/>
      <c r="L864" s="52">
        <f t="shared" si="209"/>
        <v>0</v>
      </c>
      <c r="T864" s="52">
        <f t="shared" si="210"/>
        <v>0</v>
      </c>
      <c r="V864" s="51">
        <f t="shared" si="207"/>
        <v>0</v>
      </c>
      <c r="AG864">
        <v>0</v>
      </c>
      <c r="AH864">
        <v>0</v>
      </c>
      <c r="AY864">
        <v>0</v>
      </c>
    </row>
    <row r="865" spans="1:51" x14ac:dyDescent="0.25">
      <c r="A865" s="9" t="s">
        <v>786</v>
      </c>
      <c r="C865" s="52">
        <v>100661</v>
      </c>
      <c r="D865" s="116">
        <v>2514</v>
      </c>
      <c r="E865" s="116">
        <v>93018</v>
      </c>
      <c r="F865" s="112"/>
      <c r="G865" s="112"/>
      <c r="H865" s="112"/>
      <c r="I865" s="112"/>
      <c r="J865" s="112"/>
      <c r="K865" s="106" t="s">
        <v>1360</v>
      </c>
      <c r="L865" s="106"/>
      <c r="M865" s="106"/>
      <c r="N865" s="106"/>
      <c r="O865" s="112" t="s">
        <v>1359</v>
      </c>
      <c r="P865" s="112"/>
      <c r="Q865" s="112"/>
      <c r="R865" s="112"/>
      <c r="S865" s="112" t="s">
        <v>1346</v>
      </c>
      <c r="T865" s="112"/>
      <c r="V865" s="51">
        <f t="shared" si="207"/>
        <v>0</v>
      </c>
      <c r="AG865">
        <v>0</v>
      </c>
      <c r="AH865">
        <v>0</v>
      </c>
      <c r="AY865">
        <v>0</v>
      </c>
    </row>
    <row r="866" spans="1:51" x14ac:dyDescent="0.25">
      <c r="A866" s="9" t="s">
        <v>787</v>
      </c>
      <c r="D866" s="113"/>
      <c r="E866" s="113"/>
      <c r="F866" s="112"/>
      <c r="G866" s="112"/>
      <c r="H866" s="112"/>
      <c r="I866" s="112"/>
      <c r="J866" s="112"/>
      <c r="L866" s="52">
        <f t="shared" ref="L866:L876" si="211">K866*AF$1</f>
        <v>0</v>
      </c>
      <c r="T866" s="52">
        <f t="shared" ref="T866:T876" si="212">S866*AE$855</f>
        <v>0</v>
      </c>
      <c r="V866" s="51">
        <f t="shared" si="207"/>
        <v>23586.450096603767</v>
      </c>
      <c r="AG866">
        <v>0</v>
      </c>
      <c r="AH866">
        <v>0</v>
      </c>
      <c r="AY866">
        <v>0</v>
      </c>
    </row>
    <row r="867" spans="1:51" x14ac:dyDescent="0.25">
      <c r="A867" s="9" t="s">
        <v>788</v>
      </c>
      <c r="D867" s="113"/>
      <c r="E867" s="113"/>
      <c r="F867" s="112"/>
      <c r="G867" s="112"/>
      <c r="H867" s="112"/>
      <c r="I867" s="112"/>
      <c r="J867" s="112"/>
      <c r="L867" s="52">
        <f t="shared" si="211"/>
        <v>0</v>
      </c>
      <c r="T867" s="52">
        <f t="shared" si="212"/>
        <v>0</v>
      </c>
      <c r="V867" s="51">
        <f t="shared" si="207"/>
        <v>0</v>
      </c>
      <c r="AG867">
        <v>0</v>
      </c>
      <c r="AH867">
        <v>0</v>
      </c>
      <c r="AY867">
        <v>0</v>
      </c>
    </row>
    <row r="868" spans="1:51" x14ac:dyDescent="0.25">
      <c r="A868" s="9" t="s">
        <v>789</v>
      </c>
      <c r="D868" s="113"/>
      <c r="E868" s="113"/>
      <c r="F868" s="112">
        <v>1080</v>
      </c>
      <c r="G868" s="112">
        <v>648</v>
      </c>
      <c r="H868" s="112">
        <f>AY868</f>
        <v>24374.084050869918</v>
      </c>
      <c r="I868" s="112"/>
      <c r="J868" s="112"/>
      <c r="L868" s="52">
        <f t="shared" si="211"/>
        <v>0</v>
      </c>
      <c r="T868" s="52">
        <f t="shared" si="212"/>
        <v>0</v>
      </c>
      <c r="V868" s="51">
        <f t="shared" si="207"/>
        <v>0</v>
      </c>
      <c r="AG868">
        <v>648</v>
      </c>
      <c r="AH868">
        <v>432</v>
      </c>
      <c r="AY868">
        <v>24374.084050869918</v>
      </c>
    </row>
    <row r="869" spans="1:51" x14ac:dyDescent="0.25">
      <c r="A869" s="9" t="s">
        <v>790</v>
      </c>
      <c r="D869" s="113"/>
      <c r="E869" s="113"/>
      <c r="F869" s="112"/>
      <c r="G869" s="112"/>
      <c r="H869" s="112"/>
      <c r="I869" s="112"/>
      <c r="J869" s="112"/>
      <c r="L869" s="52">
        <f t="shared" si="211"/>
        <v>0</v>
      </c>
      <c r="T869" s="52">
        <f t="shared" si="212"/>
        <v>0</v>
      </c>
      <c r="V869" s="51">
        <f t="shared" si="207"/>
        <v>0</v>
      </c>
      <c r="AG869">
        <v>0</v>
      </c>
      <c r="AH869">
        <v>0</v>
      </c>
      <c r="AY869">
        <v>0</v>
      </c>
    </row>
    <row r="870" spans="1:51" x14ac:dyDescent="0.25">
      <c r="A870" s="9" t="s">
        <v>791</v>
      </c>
      <c r="D870" s="113"/>
      <c r="E870" s="113"/>
      <c r="F870" s="112"/>
      <c r="G870" s="112"/>
      <c r="H870" s="112"/>
      <c r="I870" s="112"/>
      <c r="J870" s="112"/>
      <c r="L870" s="52">
        <f t="shared" si="211"/>
        <v>0</v>
      </c>
      <c r="S870" s="52">
        <v>25</v>
      </c>
      <c r="T870" s="52">
        <f t="shared" si="212"/>
        <v>1062.0769230769231</v>
      </c>
      <c r="V870" s="51">
        <f t="shared" si="207"/>
        <v>0</v>
      </c>
      <c r="AG870">
        <v>0</v>
      </c>
      <c r="AH870">
        <v>0</v>
      </c>
      <c r="AY870">
        <v>0</v>
      </c>
    </row>
    <row r="871" spans="1:51" x14ac:dyDescent="0.25">
      <c r="A871" s="9" t="s">
        <v>792</v>
      </c>
      <c r="D871" s="113"/>
      <c r="E871" s="113"/>
      <c r="F871" s="112"/>
      <c r="G871" s="112"/>
      <c r="H871" s="112"/>
      <c r="I871" s="112"/>
      <c r="J871" s="112"/>
      <c r="L871" s="52">
        <f t="shared" si="211"/>
        <v>0</v>
      </c>
      <c r="T871" s="52">
        <f t="shared" si="212"/>
        <v>0</v>
      </c>
      <c r="V871" s="51">
        <f t="shared" si="207"/>
        <v>0</v>
      </c>
      <c r="AG871">
        <v>0</v>
      </c>
      <c r="AH871">
        <v>0</v>
      </c>
      <c r="AY871">
        <v>0</v>
      </c>
    </row>
    <row r="872" spans="1:51" x14ac:dyDescent="0.25">
      <c r="A872" s="9" t="s">
        <v>793</v>
      </c>
      <c r="D872" s="117"/>
      <c r="E872" s="117"/>
      <c r="F872" s="112"/>
      <c r="G872" s="112"/>
      <c r="H872" s="112"/>
      <c r="I872" s="112"/>
      <c r="J872" s="112"/>
      <c r="L872" s="52">
        <f t="shared" si="211"/>
        <v>0</v>
      </c>
      <c r="S872" s="52">
        <v>25</v>
      </c>
      <c r="T872" s="52">
        <f t="shared" si="212"/>
        <v>1062.0769230769231</v>
      </c>
      <c r="V872" s="51">
        <f t="shared" si="207"/>
        <v>0</v>
      </c>
      <c r="AG872">
        <v>0</v>
      </c>
      <c r="AH872">
        <v>0</v>
      </c>
      <c r="AY872">
        <v>0</v>
      </c>
    </row>
    <row r="873" spans="1:51" x14ac:dyDescent="0.25">
      <c r="A873" s="9" t="s">
        <v>794</v>
      </c>
      <c r="H873" s="52">
        <f t="shared" ref="H873:H876" si="213">G873*$AD$1</f>
        <v>0</v>
      </c>
      <c r="L873" s="52">
        <f t="shared" si="211"/>
        <v>0</v>
      </c>
      <c r="S873" s="52">
        <v>80</v>
      </c>
      <c r="T873" s="52">
        <f t="shared" si="212"/>
        <v>3398.6461538461535</v>
      </c>
      <c r="V873" s="51" t="e">
        <f>$AY$1*#REF!</f>
        <v>#REF!</v>
      </c>
      <c r="AG873">
        <v>0</v>
      </c>
      <c r="AH873">
        <v>0</v>
      </c>
      <c r="AY873">
        <v>0</v>
      </c>
    </row>
    <row r="874" spans="1:51" x14ac:dyDescent="0.25">
      <c r="A874" s="9" t="s">
        <v>795</v>
      </c>
      <c r="H874" s="52">
        <f t="shared" si="213"/>
        <v>0</v>
      </c>
      <c r="L874" s="52">
        <f t="shared" si="211"/>
        <v>0</v>
      </c>
      <c r="S874" s="52">
        <v>50</v>
      </c>
      <c r="T874" s="52">
        <f t="shared" si="212"/>
        <v>2124.1538461538462</v>
      </c>
      <c r="V874" s="51" t="e">
        <f>$AY$1*#REF!</f>
        <v>#REF!</v>
      </c>
      <c r="AG874">
        <v>0</v>
      </c>
      <c r="AH874">
        <v>0</v>
      </c>
      <c r="AY874">
        <v>0</v>
      </c>
    </row>
    <row r="875" spans="1:51" x14ac:dyDescent="0.25">
      <c r="A875" s="9" t="s">
        <v>1314</v>
      </c>
      <c r="B875" s="52">
        <v>1</v>
      </c>
      <c r="H875" s="52">
        <f t="shared" si="213"/>
        <v>0</v>
      </c>
      <c r="L875" s="52">
        <f t="shared" si="211"/>
        <v>0</v>
      </c>
      <c r="T875" s="52">
        <f t="shared" si="212"/>
        <v>0</v>
      </c>
      <c r="V875" s="51" t="e">
        <f>$AY$1*#REF!</f>
        <v>#REF!</v>
      </c>
      <c r="AG875">
        <v>0</v>
      </c>
      <c r="AH875">
        <v>0</v>
      </c>
      <c r="AY875">
        <v>0</v>
      </c>
    </row>
    <row r="876" spans="1:51" x14ac:dyDescent="0.25">
      <c r="A876" s="9" t="s">
        <v>796</v>
      </c>
      <c r="H876" s="52">
        <f t="shared" si="213"/>
        <v>0</v>
      </c>
      <c r="L876" s="52">
        <f t="shared" si="211"/>
        <v>0</v>
      </c>
      <c r="S876" s="52">
        <v>80</v>
      </c>
      <c r="T876" s="52">
        <f t="shared" si="212"/>
        <v>3398.6461538461535</v>
      </c>
      <c r="V876" s="51">
        <f>$AY$1*H878</f>
        <v>0</v>
      </c>
      <c r="AG876">
        <v>0</v>
      </c>
      <c r="AH876">
        <v>0</v>
      </c>
      <c r="AY876">
        <v>0</v>
      </c>
    </row>
    <row r="877" spans="1:51" x14ac:dyDescent="0.25">
      <c r="A877" s="19" t="s">
        <v>638</v>
      </c>
      <c r="B877" s="20">
        <f>SUM(B856:B876)</f>
        <v>1</v>
      </c>
      <c r="C877" s="20">
        <f>SUM(C856:C876)</f>
        <v>100661</v>
      </c>
      <c r="D877" s="20"/>
      <c r="E877" s="20"/>
      <c r="F877" s="20">
        <f t="shared" ref="F877:T877" si="214">SUM(F856:F876)</f>
        <v>3594</v>
      </c>
      <c r="G877" s="20">
        <f t="shared" si="214"/>
        <v>2156.4</v>
      </c>
      <c r="H877" s="20">
        <f t="shared" si="214"/>
        <v>81111.535258172691</v>
      </c>
      <c r="I877" s="20">
        <f t="shared" si="214"/>
        <v>0</v>
      </c>
      <c r="J877" s="20">
        <f t="shared" si="214"/>
        <v>0</v>
      </c>
      <c r="K877" s="20">
        <f t="shared" si="214"/>
        <v>0</v>
      </c>
      <c r="L877" s="20">
        <f t="shared" si="214"/>
        <v>0</v>
      </c>
      <c r="M877" s="20">
        <f t="shared" si="214"/>
        <v>0</v>
      </c>
      <c r="N877" s="20">
        <f t="shared" si="214"/>
        <v>0</v>
      </c>
      <c r="O877" s="20">
        <f t="shared" si="214"/>
        <v>200</v>
      </c>
      <c r="P877" s="20">
        <f t="shared" si="214"/>
        <v>9800</v>
      </c>
      <c r="Q877" s="20">
        <f t="shared" si="214"/>
        <v>0</v>
      </c>
      <c r="R877" s="20">
        <f t="shared" si="214"/>
        <v>0</v>
      </c>
      <c r="S877" s="20">
        <f t="shared" si="214"/>
        <v>260</v>
      </c>
      <c r="T877" s="20">
        <f t="shared" si="214"/>
        <v>11045.599999999999</v>
      </c>
      <c r="U877" s="34"/>
      <c r="V877" s="51">
        <f>$AY$1*H880</f>
        <v>0</v>
      </c>
      <c r="W877" s="34"/>
      <c r="X877" s="34"/>
      <c r="Y877" s="34"/>
      <c r="Z877" s="34"/>
      <c r="AA877" s="34"/>
      <c r="AB877" s="34"/>
      <c r="AC877" s="34"/>
      <c r="AG877">
        <v>2156.4</v>
      </c>
      <c r="AH877">
        <v>1437.6000000000001</v>
      </c>
      <c r="AY877">
        <v>81111.535258172691</v>
      </c>
    </row>
    <row r="878" spans="1:51" hidden="1" x14ac:dyDescent="0.25">
      <c r="A878" s="19" t="s">
        <v>1425</v>
      </c>
      <c r="B878" s="20"/>
      <c r="C878" s="20"/>
      <c r="D878" s="20"/>
      <c r="E878" s="20"/>
      <c r="F878" s="20">
        <v>4984</v>
      </c>
      <c r="G878" s="20"/>
      <c r="H878" s="20"/>
      <c r="I878" s="20">
        <v>1390</v>
      </c>
      <c r="J878" s="20">
        <v>54029.857402891786</v>
      </c>
      <c r="K878" s="20">
        <v>0</v>
      </c>
      <c r="L878" s="20">
        <v>0</v>
      </c>
      <c r="M878" s="20">
        <v>0</v>
      </c>
      <c r="N878" s="20">
        <v>0</v>
      </c>
      <c r="O878" s="20"/>
      <c r="P878" s="20"/>
      <c r="Q878" s="20">
        <v>0</v>
      </c>
      <c r="R878" s="20">
        <v>0</v>
      </c>
      <c r="S878" s="20"/>
      <c r="T878" s="20"/>
      <c r="U878" s="34"/>
      <c r="V878" s="51">
        <f>$AY$1*H881</f>
        <v>8735.7222580013949</v>
      </c>
      <c r="W878" s="34"/>
      <c r="X878" s="34"/>
      <c r="Y878" s="34"/>
      <c r="Z878" s="34"/>
      <c r="AA878" s="34"/>
      <c r="AB878" s="34"/>
      <c r="AC878" s="34"/>
      <c r="AY878">
        <v>0</v>
      </c>
    </row>
    <row r="879" spans="1:51" x14ac:dyDescent="0.25">
      <c r="A879" s="19" t="s">
        <v>1448</v>
      </c>
      <c r="B879" s="20"/>
      <c r="C879" s="20"/>
      <c r="D879" s="20"/>
      <c r="E879" s="20"/>
      <c r="F879" s="20"/>
      <c r="G879" s="110">
        <f>H877/G877</f>
        <v>37.614327238996793</v>
      </c>
      <c r="H879" s="111"/>
      <c r="I879" s="110"/>
      <c r="J879" s="111"/>
      <c r="K879" s="110"/>
      <c r="L879" s="111"/>
      <c r="M879" s="110"/>
      <c r="N879" s="111"/>
      <c r="O879" s="110">
        <f>P877/O877</f>
        <v>49</v>
      </c>
      <c r="P879" s="111"/>
      <c r="Q879" s="110"/>
      <c r="R879" s="111"/>
      <c r="S879" s="110">
        <f>T877/S877</f>
        <v>42.483076923076915</v>
      </c>
      <c r="T879" s="111"/>
      <c r="U879" s="34"/>
      <c r="W879" s="34"/>
      <c r="X879" s="34"/>
      <c r="Y879" s="34"/>
      <c r="Z879" s="34"/>
      <c r="AA879" s="34"/>
      <c r="AB879" s="34"/>
      <c r="AC879" s="34"/>
    </row>
    <row r="880" spans="1:51" x14ac:dyDescent="0.25">
      <c r="A880" s="114" t="s">
        <v>797</v>
      </c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32"/>
      <c r="V880" s="51">
        <f t="shared" ref="V880:V892" si="215">$AY$1*H882</f>
        <v>0</v>
      </c>
      <c r="W880" s="32"/>
      <c r="X880" s="32"/>
      <c r="Y880" s="32"/>
      <c r="Z880" s="32"/>
      <c r="AA880" s="32"/>
      <c r="AB880" s="32"/>
      <c r="AC880" s="32"/>
      <c r="AE880">
        <v>44.711578947368423</v>
      </c>
      <c r="AG880">
        <v>0</v>
      </c>
      <c r="AH880">
        <v>0</v>
      </c>
      <c r="AY880">
        <v>0</v>
      </c>
    </row>
    <row r="881" spans="1:51" x14ac:dyDescent="0.25">
      <c r="A881" s="9" t="s">
        <v>798</v>
      </c>
      <c r="F881" s="52">
        <v>400</v>
      </c>
      <c r="G881" s="52">
        <v>240</v>
      </c>
      <c r="H881" s="52">
        <f>AY881</f>
        <v>9027.4385373592286</v>
      </c>
      <c r="K881" s="52">
        <v>75</v>
      </c>
      <c r="L881" s="52">
        <f t="shared" ref="L881:L898" si="216">K881*AF$1</f>
        <v>2250</v>
      </c>
      <c r="S881" s="112" t="s">
        <v>1332</v>
      </c>
      <c r="T881" s="112"/>
      <c r="V881" s="51">
        <f t="shared" si="215"/>
        <v>0</v>
      </c>
      <c r="AG881">
        <v>240</v>
      </c>
      <c r="AH881">
        <v>160</v>
      </c>
      <c r="AY881">
        <v>9027.4385373592286</v>
      </c>
    </row>
    <row r="882" spans="1:51" x14ac:dyDescent="0.25">
      <c r="A882" s="9" t="s">
        <v>799</v>
      </c>
      <c r="H882" s="52">
        <f t="shared" ref="H882:H898" si="217">AY882</f>
        <v>0</v>
      </c>
      <c r="L882" s="52">
        <f t="shared" si="216"/>
        <v>0</v>
      </c>
      <c r="O882" s="52">
        <v>40</v>
      </c>
      <c r="P882" s="52">
        <v>1800</v>
      </c>
      <c r="T882" s="52">
        <f t="shared" ref="T882:T898" si="218">S882*AE$880</f>
        <v>0</v>
      </c>
      <c r="V882" s="51">
        <f t="shared" si="215"/>
        <v>0</v>
      </c>
      <c r="AG882">
        <v>0</v>
      </c>
      <c r="AH882">
        <v>0</v>
      </c>
      <c r="AY882">
        <v>0</v>
      </c>
    </row>
    <row r="883" spans="1:51" x14ac:dyDescent="0.25">
      <c r="A883" s="13" t="s">
        <v>800</v>
      </c>
      <c r="F883" s="53"/>
      <c r="G883" s="53"/>
      <c r="H883" s="52">
        <f t="shared" si="217"/>
        <v>0</v>
      </c>
      <c r="K883" s="53"/>
      <c r="L883" s="52">
        <f t="shared" si="216"/>
        <v>0</v>
      </c>
      <c r="O883" s="53">
        <v>40</v>
      </c>
      <c r="P883" s="53">
        <v>1800</v>
      </c>
      <c r="Q883" s="53"/>
      <c r="R883" s="53"/>
      <c r="S883" s="53"/>
      <c r="T883" s="52">
        <f t="shared" si="218"/>
        <v>0</v>
      </c>
      <c r="V883" s="51">
        <f t="shared" si="215"/>
        <v>0</v>
      </c>
      <c r="AG883">
        <v>0</v>
      </c>
      <c r="AH883">
        <v>0</v>
      </c>
      <c r="AY883">
        <v>0</v>
      </c>
    </row>
    <row r="884" spans="1:51" x14ac:dyDescent="0.25">
      <c r="A884" s="14" t="s">
        <v>801</v>
      </c>
      <c r="F884" s="53"/>
      <c r="G884" s="53"/>
      <c r="H884" s="52">
        <f t="shared" si="217"/>
        <v>0</v>
      </c>
      <c r="K884" s="53"/>
      <c r="L884" s="52">
        <f t="shared" si="216"/>
        <v>0</v>
      </c>
      <c r="O884" s="54"/>
      <c r="P884" s="54"/>
      <c r="Q884" s="54"/>
      <c r="R884" s="54"/>
      <c r="S884" s="53">
        <v>15</v>
      </c>
      <c r="T884" s="52">
        <f t="shared" si="218"/>
        <v>670.67368421052629</v>
      </c>
      <c r="V884" s="51">
        <f t="shared" si="215"/>
        <v>3821.8784878756105</v>
      </c>
      <c r="AG884">
        <v>0</v>
      </c>
      <c r="AH884">
        <v>0</v>
      </c>
      <c r="AY884">
        <v>0</v>
      </c>
    </row>
    <row r="885" spans="1:51" x14ac:dyDescent="0.25">
      <c r="A885" s="14" t="s">
        <v>802</v>
      </c>
      <c r="F885" s="53"/>
      <c r="G885" s="53"/>
      <c r="H885" s="52">
        <f t="shared" si="217"/>
        <v>0</v>
      </c>
      <c r="L885" s="52">
        <f t="shared" si="216"/>
        <v>0</v>
      </c>
      <c r="O885" s="54"/>
      <c r="P885" s="54"/>
      <c r="Q885" s="54"/>
      <c r="R885" s="54"/>
      <c r="S885" s="53">
        <v>15</v>
      </c>
      <c r="T885" s="52">
        <f t="shared" si="218"/>
        <v>670.67368421052629</v>
      </c>
      <c r="V885" s="51">
        <f t="shared" si="215"/>
        <v>0</v>
      </c>
      <c r="AG885">
        <v>0</v>
      </c>
      <c r="AH885">
        <v>0</v>
      </c>
      <c r="AY885">
        <v>0</v>
      </c>
    </row>
    <row r="886" spans="1:51" x14ac:dyDescent="0.25">
      <c r="A886" s="9" t="s">
        <v>803</v>
      </c>
      <c r="D886" s="116">
        <v>9</v>
      </c>
      <c r="E886" s="116">
        <v>300</v>
      </c>
      <c r="F886" s="52">
        <v>175</v>
      </c>
      <c r="G886" s="52">
        <v>105</v>
      </c>
      <c r="H886" s="52">
        <f t="shared" si="217"/>
        <v>3949.5043600946628</v>
      </c>
      <c r="K886" s="52">
        <v>37.5</v>
      </c>
      <c r="L886" s="52">
        <f t="shared" si="216"/>
        <v>1125</v>
      </c>
      <c r="O886" s="52">
        <v>40</v>
      </c>
      <c r="P886" s="52">
        <v>1800</v>
      </c>
      <c r="T886" s="52">
        <f t="shared" si="218"/>
        <v>0</v>
      </c>
      <c r="V886" s="51">
        <f t="shared" si="215"/>
        <v>0</v>
      </c>
      <c r="AG886">
        <v>105</v>
      </c>
      <c r="AH886">
        <v>70</v>
      </c>
      <c r="AY886">
        <v>3949.5043600946628</v>
      </c>
    </row>
    <row r="887" spans="1:51" x14ac:dyDescent="0.25">
      <c r="A887" s="16" t="s">
        <v>804</v>
      </c>
      <c r="D887" s="117"/>
      <c r="E887" s="117"/>
      <c r="F887" s="71"/>
      <c r="G887" s="71"/>
      <c r="H887" s="52">
        <f t="shared" si="217"/>
        <v>0</v>
      </c>
      <c r="L887" s="52">
        <f t="shared" si="216"/>
        <v>0</v>
      </c>
      <c r="O887" s="52">
        <v>110</v>
      </c>
      <c r="P887" s="52">
        <v>4950</v>
      </c>
      <c r="T887" s="52">
        <f t="shared" si="218"/>
        <v>0</v>
      </c>
      <c r="V887" s="51">
        <f t="shared" si="215"/>
        <v>0</v>
      </c>
      <c r="AG887">
        <v>0</v>
      </c>
      <c r="AH887">
        <v>0</v>
      </c>
      <c r="AY887">
        <v>0</v>
      </c>
    </row>
    <row r="888" spans="1:51" x14ac:dyDescent="0.25">
      <c r="A888" s="14" t="s">
        <v>805</v>
      </c>
      <c r="D888" s="52">
        <v>420</v>
      </c>
      <c r="E888" s="52">
        <v>16800</v>
      </c>
      <c r="H888" s="52">
        <f t="shared" si="217"/>
        <v>0</v>
      </c>
      <c r="L888" s="52">
        <f t="shared" si="216"/>
        <v>0</v>
      </c>
      <c r="S888" s="52">
        <v>30</v>
      </c>
      <c r="T888" s="52">
        <f t="shared" si="218"/>
        <v>1341.3473684210526</v>
      </c>
      <c r="V888" s="51">
        <f t="shared" si="215"/>
        <v>5241.4333548008372</v>
      </c>
      <c r="AG888">
        <v>0</v>
      </c>
      <c r="AH888">
        <v>0</v>
      </c>
      <c r="AY888">
        <v>0</v>
      </c>
    </row>
    <row r="889" spans="1:51" x14ac:dyDescent="0.25">
      <c r="A889" s="14" t="s">
        <v>806</v>
      </c>
      <c r="H889" s="52">
        <f t="shared" si="217"/>
        <v>0</v>
      </c>
      <c r="L889" s="52">
        <f t="shared" si="216"/>
        <v>0</v>
      </c>
      <c r="T889" s="52">
        <f t="shared" si="218"/>
        <v>0</v>
      </c>
      <c r="V889" s="51">
        <f t="shared" si="215"/>
        <v>0</v>
      </c>
      <c r="AG889">
        <v>0</v>
      </c>
      <c r="AH889">
        <v>0</v>
      </c>
      <c r="AY889">
        <v>0</v>
      </c>
    </row>
    <row r="890" spans="1:51" x14ac:dyDescent="0.25">
      <c r="A890" s="14" t="s">
        <v>807</v>
      </c>
      <c r="C890" s="52">
        <v>48035.5</v>
      </c>
      <c r="F890" s="53">
        <v>240</v>
      </c>
      <c r="G890" s="53">
        <v>144</v>
      </c>
      <c r="H890" s="52">
        <f t="shared" si="217"/>
        <v>5416.4631224155373</v>
      </c>
      <c r="K890" s="53">
        <v>120</v>
      </c>
      <c r="L890" s="52">
        <f t="shared" si="216"/>
        <v>3600</v>
      </c>
      <c r="O890" s="54"/>
      <c r="P890" s="54"/>
      <c r="Q890" s="54">
        <v>100</v>
      </c>
      <c r="R890" s="54">
        <v>4500</v>
      </c>
      <c r="S890" s="52">
        <v>25</v>
      </c>
      <c r="T890" s="52">
        <f t="shared" si="218"/>
        <v>1117.7894736842106</v>
      </c>
      <c r="V890" s="51">
        <f t="shared" si="215"/>
        <v>0</v>
      </c>
      <c r="AG890">
        <v>144</v>
      </c>
      <c r="AH890">
        <v>96</v>
      </c>
      <c r="AY890">
        <v>5416.4631224155373</v>
      </c>
    </row>
    <row r="891" spans="1:51" x14ac:dyDescent="0.25">
      <c r="A891" s="14" t="s">
        <v>808</v>
      </c>
      <c r="F891" s="53"/>
      <c r="G891" s="53"/>
      <c r="H891" s="52">
        <f t="shared" si="217"/>
        <v>0</v>
      </c>
      <c r="K891" s="53"/>
      <c r="L891" s="52">
        <f t="shared" si="216"/>
        <v>0</v>
      </c>
      <c r="O891" s="54"/>
      <c r="P891" s="54"/>
      <c r="Q891" s="54"/>
      <c r="R891" s="54"/>
      <c r="S891" s="53">
        <v>15</v>
      </c>
      <c r="T891" s="52">
        <f t="shared" si="218"/>
        <v>670.67368421052629</v>
      </c>
      <c r="V891" s="51">
        <f t="shared" si="215"/>
        <v>0</v>
      </c>
      <c r="AG891">
        <v>0</v>
      </c>
      <c r="AH891">
        <v>0</v>
      </c>
      <c r="AY891">
        <v>0</v>
      </c>
    </row>
    <row r="892" spans="1:51" x14ac:dyDescent="0.25">
      <c r="A892" s="9" t="s">
        <v>809</v>
      </c>
      <c r="H892" s="52">
        <f t="shared" si="217"/>
        <v>0</v>
      </c>
      <c r="L892" s="52">
        <f t="shared" si="216"/>
        <v>0</v>
      </c>
      <c r="O892" s="52">
        <v>80</v>
      </c>
      <c r="P892" s="52">
        <v>3600</v>
      </c>
      <c r="T892" s="52">
        <f t="shared" si="218"/>
        <v>0</v>
      </c>
      <c r="V892" s="51">
        <f t="shared" si="215"/>
        <v>0</v>
      </c>
      <c r="AG892">
        <v>0</v>
      </c>
      <c r="AH892">
        <v>0</v>
      </c>
      <c r="AY892">
        <v>0</v>
      </c>
    </row>
    <row r="893" spans="1:51" x14ac:dyDescent="0.25">
      <c r="A893" s="12" t="s">
        <v>810</v>
      </c>
      <c r="H893" s="52">
        <f t="shared" si="217"/>
        <v>0</v>
      </c>
      <c r="L893" s="52">
        <f t="shared" si="216"/>
        <v>0</v>
      </c>
      <c r="O893" s="52">
        <v>85</v>
      </c>
      <c r="P893" s="52">
        <v>3825</v>
      </c>
      <c r="S893" s="52">
        <v>25</v>
      </c>
      <c r="T893" s="52">
        <f t="shared" si="218"/>
        <v>1117.7894736842106</v>
      </c>
      <c r="V893" s="51" t="e">
        <f>$AY$1*#REF!</f>
        <v>#REF!</v>
      </c>
      <c r="AG893">
        <v>0</v>
      </c>
      <c r="AH893">
        <v>0</v>
      </c>
      <c r="AY893">
        <v>0</v>
      </c>
    </row>
    <row r="894" spans="1:51" x14ac:dyDescent="0.25">
      <c r="A894" s="9" t="s">
        <v>811</v>
      </c>
      <c r="H894" s="52">
        <f t="shared" si="217"/>
        <v>0</v>
      </c>
      <c r="L894" s="52">
        <f t="shared" si="216"/>
        <v>0</v>
      </c>
      <c r="O894" s="52">
        <v>50</v>
      </c>
      <c r="P894" s="52">
        <v>2250</v>
      </c>
      <c r="T894" s="52">
        <f t="shared" si="218"/>
        <v>0</v>
      </c>
      <c r="V894" s="51" t="e">
        <f>$AY$1*#REF!</f>
        <v>#REF!</v>
      </c>
      <c r="AG894">
        <v>0</v>
      </c>
      <c r="AH894">
        <v>0</v>
      </c>
      <c r="AY894">
        <v>0</v>
      </c>
    </row>
    <row r="895" spans="1:51" x14ac:dyDescent="0.25">
      <c r="A895" s="14" t="s">
        <v>812</v>
      </c>
      <c r="F895" s="53"/>
      <c r="G895" s="53"/>
      <c r="H895" s="52">
        <f t="shared" si="217"/>
        <v>0</v>
      </c>
      <c r="K895" s="53"/>
      <c r="L895" s="52">
        <f t="shared" si="216"/>
        <v>0</v>
      </c>
      <c r="O895" s="54"/>
      <c r="P895" s="54"/>
      <c r="Q895" s="54"/>
      <c r="R895" s="54"/>
      <c r="S895" s="52">
        <v>20</v>
      </c>
      <c r="T895" s="52">
        <f t="shared" si="218"/>
        <v>894.23157894736846</v>
      </c>
      <c r="V895" s="51" t="e">
        <f>$AY$1*#REF!</f>
        <v>#REF!</v>
      </c>
      <c r="AG895">
        <v>0</v>
      </c>
      <c r="AH895">
        <v>0</v>
      </c>
      <c r="AY895">
        <v>0</v>
      </c>
    </row>
    <row r="896" spans="1:51" x14ac:dyDescent="0.25">
      <c r="A896" s="14" t="s">
        <v>813</v>
      </c>
      <c r="D896" s="52">
        <v>1400</v>
      </c>
      <c r="F896" s="53"/>
      <c r="G896" s="53"/>
      <c r="H896" s="52">
        <f t="shared" si="217"/>
        <v>0</v>
      </c>
      <c r="K896" s="53"/>
      <c r="L896" s="52">
        <f t="shared" si="216"/>
        <v>0</v>
      </c>
      <c r="O896" s="54"/>
      <c r="P896" s="54"/>
      <c r="Q896" s="54"/>
      <c r="R896" s="54"/>
      <c r="S896" s="53">
        <v>10</v>
      </c>
      <c r="T896" s="52">
        <f t="shared" si="218"/>
        <v>447.11578947368423</v>
      </c>
      <c r="V896" s="51">
        <f>$AY$1*H897</f>
        <v>0</v>
      </c>
      <c r="AG896">
        <v>0</v>
      </c>
      <c r="AH896">
        <v>0</v>
      </c>
      <c r="AY896">
        <v>0</v>
      </c>
    </row>
    <row r="897" spans="1:51" x14ac:dyDescent="0.25">
      <c r="A897" s="9" t="s">
        <v>814</v>
      </c>
      <c r="C897" s="52">
        <v>48035.5</v>
      </c>
      <c r="F897" s="53"/>
      <c r="G897" s="48"/>
      <c r="H897" s="52">
        <f t="shared" si="217"/>
        <v>0</v>
      </c>
      <c r="I897" s="53"/>
      <c r="L897" s="52">
        <f t="shared" si="216"/>
        <v>0</v>
      </c>
      <c r="T897" s="52">
        <f t="shared" si="218"/>
        <v>0</v>
      </c>
      <c r="V897" s="51">
        <f>$AY$1*H899</f>
        <v>17799.03410067784</v>
      </c>
      <c r="AG897">
        <v>0</v>
      </c>
      <c r="AH897">
        <v>0</v>
      </c>
      <c r="AY897">
        <v>0</v>
      </c>
    </row>
    <row r="898" spans="1:51" x14ac:dyDescent="0.25">
      <c r="A898" s="14" t="s">
        <v>1308</v>
      </c>
      <c r="D898" s="52">
        <v>495</v>
      </c>
      <c r="E898" s="52">
        <v>15345</v>
      </c>
      <c r="F898" s="53"/>
      <c r="G898" s="53"/>
      <c r="H898" s="52">
        <f t="shared" si="217"/>
        <v>0</v>
      </c>
      <c r="L898" s="52">
        <f t="shared" si="216"/>
        <v>0</v>
      </c>
      <c r="O898" s="54"/>
      <c r="P898" s="54"/>
      <c r="Q898" s="54"/>
      <c r="R898" s="54"/>
      <c r="S898" s="53">
        <v>35</v>
      </c>
      <c r="T898" s="52">
        <f t="shared" si="218"/>
        <v>1564.9052631578948</v>
      </c>
      <c r="V898" s="51">
        <f>$AY$1*H900</f>
        <v>0</v>
      </c>
      <c r="AG898">
        <v>0</v>
      </c>
      <c r="AH898">
        <v>0</v>
      </c>
      <c r="AY898">
        <v>0</v>
      </c>
    </row>
    <row r="899" spans="1:51" x14ac:dyDescent="0.25">
      <c r="A899" s="19" t="s">
        <v>638</v>
      </c>
      <c r="B899" s="20">
        <f>SUM(B881:B898)</f>
        <v>0</v>
      </c>
      <c r="C899" s="20">
        <f t="shared" ref="C899:T899" si="219">SUM(C881:C898)</f>
        <v>96071</v>
      </c>
      <c r="D899" s="20">
        <f t="shared" si="219"/>
        <v>2324</v>
      </c>
      <c r="E899" s="20">
        <f t="shared" si="219"/>
        <v>32445</v>
      </c>
      <c r="F899" s="20">
        <f t="shared" si="219"/>
        <v>815</v>
      </c>
      <c r="G899" s="20">
        <f t="shared" si="219"/>
        <v>489</v>
      </c>
      <c r="H899" s="20">
        <f t="shared" si="219"/>
        <v>18393.406019869428</v>
      </c>
      <c r="I899" s="20">
        <f t="shared" si="219"/>
        <v>0</v>
      </c>
      <c r="J899" s="20">
        <f t="shared" si="219"/>
        <v>0</v>
      </c>
      <c r="K899" s="20">
        <f t="shared" si="219"/>
        <v>232.5</v>
      </c>
      <c r="L899" s="20">
        <f t="shared" si="219"/>
        <v>6975</v>
      </c>
      <c r="M899" s="20">
        <f t="shared" si="219"/>
        <v>0</v>
      </c>
      <c r="N899" s="20">
        <f t="shared" si="219"/>
        <v>0</v>
      </c>
      <c r="O899" s="20">
        <f t="shared" si="219"/>
        <v>445</v>
      </c>
      <c r="P899" s="20">
        <f t="shared" si="219"/>
        <v>20025</v>
      </c>
      <c r="Q899" s="20">
        <f t="shared" si="219"/>
        <v>100</v>
      </c>
      <c r="R899" s="20">
        <f t="shared" si="219"/>
        <v>4500</v>
      </c>
      <c r="S899" s="20">
        <f t="shared" si="219"/>
        <v>190</v>
      </c>
      <c r="T899" s="20">
        <f t="shared" si="219"/>
        <v>8495.2000000000007</v>
      </c>
      <c r="U899" s="34"/>
      <c r="V899" s="51">
        <f>$AY$1*H902</f>
        <v>0</v>
      </c>
      <c r="W899" s="34"/>
      <c r="X899" s="34"/>
      <c r="Y899" s="34"/>
      <c r="Z899" s="34"/>
      <c r="AA899" s="34"/>
      <c r="AB899" s="34"/>
      <c r="AC899" s="34"/>
      <c r="AG899">
        <v>489</v>
      </c>
      <c r="AH899">
        <v>326</v>
      </c>
      <c r="AY899">
        <v>18393.406019869431</v>
      </c>
    </row>
    <row r="900" spans="1:51" hidden="1" x14ac:dyDescent="0.25">
      <c r="A900" s="19" t="s">
        <v>1425</v>
      </c>
      <c r="B900" s="20">
        <v>0</v>
      </c>
      <c r="C900" s="20"/>
      <c r="D900" s="20">
        <v>2774</v>
      </c>
      <c r="E900" s="20">
        <v>50445</v>
      </c>
      <c r="F900" s="20">
        <v>1595</v>
      </c>
      <c r="G900" s="20"/>
      <c r="H900" s="20"/>
      <c r="I900" s="20">
        <v>780</v>
      </c>
      <c r="J900" s="20">
        <v>30318.91278723424</v>
      </c>
      <c r="K900" s="20"/>
      <c r="L900" s="20"/>
      <c r="M900" s="20">
        <v>0</v>
      </c>
      <c r="N900" s="20">
        <v>0</v>
      </c>
      <c r="O900" s="20"/>
      <c r="P900" s="20"/>
      <c r="Q900" s="20">
        <v>100</v>
      </c>
      <c r="R900" s="20">
        <v>4500</v>
      </c>
      <c r="S900" s="20"/>
      <c r="T900" s="20"/>
      <c r="U900" s="34"/>
      <c r="V900" s="51">
        <f>$AY$1*H903</f>
        <v>0</v>
      </c>
      <c r="W900" s="34"/>
      <c r="X900" s="34"/>
      <c r="Y900" s="34"/>
      <c r="Z900" s="34"/>
      <c r="AA900" s="34"/>
      <c r="AB900" s="34"/>
      <c r="AC900" s="34"/>
      <c r="AY900">
        <v>0</v>
      </c>
    </row>
    <row r="901" spans="1:51" x14ac:dyDescent="0.25">
      <c r="A901" s="19" t="s">
        <v>1448</v>
      </c>
      <c r="B901" s="20"/>
      <c r="C901" s="20"/>
      <c r="D901" s="20"/>
      <c r="E901" s="20"/>
      <c r="F901" s="20"/>
      <c r="G901" s="110">
        <f>H899/G899</f>
        <v>37.614327238996786</v>
      </c>
      <c r="H901" s="111"/>
      <c r="I901" s="110"/>
      <c r="J901" s="111"/>
      <c r="K901" s="110">
        <f>L899/K899</f>
        <v>30</v>
      </c>
      <c r="L901" s="111"/>
      <c r="M901" s="110"/>
      <c r="N901" s="111"/>
      <c r="O901" s="110">
        <f>P899/O899</f>
        <v>45</v>
      </c>
      <c r="P901" s="111"/>
      <c r="Q901" s="110"/>
      <c r="R901" s="111"/>
      <c r="S901" s="110">
        <f>T899/S899</f>
        <v>44.711578947368423</v>
      </c>
      <c r="T901" s="111"/>
      <c r="U901" s="34"/>
      <c r="W901" s="34"/>
      <c r="X901" s="34"/>
      <c r="Y901" s="34"/>
      <c r="Z901" s="34"/>
      <c r="AA901" s="34"/>
      <c r="AB901" s="34"/>
      <c r="AC901" s="34"/>
    </row>
    <row r="902" spans="1:51" x14ac:dyDescent="0.25">
      <c r="A902" s="114" t="s">
        <v>815</v>
      </c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32"/>
      <c r="V902" s="51" t="e">
        <f>$AY$1*#REF!</f>
        <v>#REF!</v>
      </c>
      <c r="W902" s="32"/>
      <c r="X902" s="32"/>
      <c r="Y902" s="32"/>
      <c r="Z902" s="32"/>
      <c r="AA902" s="32"/>
      <c r="AB902" s="32"/>
      <c r="AC902" s="32"/>
      <c r="AE902">
        <v>40.880653021442498</v>
      </c>
      <c r="AG902">
        <v>0</v>
      </c>
      <c r="AH902">
        <v>0</v>
      </c>
      <c r="AY902">
        <v>0</v>
      </c>
    </row>
    <row r="903" spans="1:51" x14ac:dyDescent="0.25">
      <c r="A903" s="14" t="s">
        <v>1440</v>
      </c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72">
        <v>620</v>
      </c>
      <c r="P903" s="72">
        <v>44820</v>
      </c>
      <c r="Q903" s="68"/>
      <c r="R903" s="68"/>
      <c r="S903" s="68"/>
      <c r="T903" s="68"/>
      <c r="U903" s="32"/>
      <c r="V903" s="51">
        <f>$AY$1*H904</f>
        <v>4367.8611290006975</v>
      </c>
      <c r="W903" s="32"/>
      <c r="X903" s="32"/>
      <c r="Y903" s="32"/>
      <c r="Z903" s="32"/>
      <c r="AA903" s="32"/>
      <c r="AB903" s="32"/>
      <c r="AC903" s="32"/>
      <c r="AY903">
        <v>0</v>
      </c>
    </row>
    <row r="904" spans="1:51" x14ac:dyDescent="0.25">
      <c r="A904" s="9" t="s">
        <v>816</v>
      </c>
      <c r="F904" s="52">
        <v>200</v>
      </c>
      <c r="G904" s="52">
        <v>120</v>
      </c>
      <c r="H904" s="52">
        <f>AY904</f>
        <v>4513.7192686796143</v>
      </c>
      <c r="K904" s="52">
        <v>74</v>
      </c>
      <c r="L904" s="52">
        <f>K904*AF$1</f>
        <v>2220</v>
      </c>
      <c r="T904" s="52">
        <f>S904*AE$902</f>
        <v>0</v>
      </c>
      <c r="V904" s="51" t="e">
        <f>$AY$1*#REF!</f>
        <v>#REF!</v>
      </c>
      <c r="AG904">
        <v>120</v>
      </c>
      <c r="AH904">
        <v>80</v>
      </c>
      <c r="AY904">
        <v>4513.7192686796143</v>
      </c>
    </row>
    <row r="905" spans="1:51" x14ac:dyDescent="0.25">
      <c r="A905" s="13" t="s">
        <v>817</v>
      </c>
      <c r="C905" s="53"/>
      <c r="D905" s="53"/>
      <c r="E905" s="53"/>
      <c r="F905" s="53">
        <v>360</v>
      </c>
      <c r="G905" s="52">
        <v>720</v>
      </c>
      <c r="H905" s="52">
        <f t="shared" ref="H905:H907" si="220">AY905</f>
        <v>27082.315612077688</v>
      </c>
      <c r="I905" s="53">
        <v>360</v>
      </c>
      <c r="J905" s="52">
        <f>I905*$AD$1</f>
        <v>13993.34436333888</v>
      </c>
      <c r="K905" s="53"/>
      <c r="L905" s="52">
        <f>K905*AF$1</f>
        <v>0</v>
      </c>
      <c r="O905" s="53"/>
      <c r="P905" s="53"/>
      <c r="Q905" s="53"/>
      <c r="R905" s="53"/>
      <c r="S905" s="53"/>
      <c r="T905" s="52">
        <f>S905*AE$902</f>
        <v>0</v>
      </c>
      <c r="V905" s="51">
        <f>$AY$1*H907</f>
        <v>4367.8611290006975</v>
      </c>
      <c r="AG905">
        <v>0</v>
      </c>
      <c r="AH905">
        <v>0</v>
      </c>
      <c r="AY905">
        <v>27082.315612077688</v>
      </c>
    </row>
    <row r="906" spans="1:51" x14ac:dyDescent="0.25">
      <c r="A906" s="9" t="s">
        <v>818</v>
      </c>
      <c r="F906" s="52">
        <v>200</v>
      </c>
      <c r="G906" s="52">
        <v>120</v>
      </c>
      <c r="H906" s="52">
        <f t="shared" si="220"/>
        <v>4513.7192686796143</v>
      </c>
      <c r="K906" s="52">
        <v>74</v>
      </c>
      <c r="L906" s="52">
        <f>K906*AF$1</f>
        <v>2220</v>
      </c>
      <c r="T906" s="52">
        <f>S906*AE$902</f>
        <v>0</v>
      </c>
      <c r="V906" s="51" t="e">
        <f>$AY$1*#REF!</f>
        <v>#REF!</v>
      </c>
      <c r="AG906">
        <v>120</v>
      </c>
      <c r="AH906">
        <v>80</v>
      </c>
      <c r="AY906">
        <v>4513.7192686796143</v>
      </c>
    </row>
    <row r="907" spans="1:51" x14ac:dyDescent="0.25">
      <c r="A907" s="15" t="s">
        <v>819</v>
      </c>
      <c r="F907" s="53">
        <v>200</v>
      </c>
      <c r="G907" s="53">
        <v>120</v>
      </c>
      <c r="H907" s="52">
        <f t="shared" si="220"/>
        <v>4513.7192686796143</v>
      </c>
      <c r="K907" s="52">
        <v>73</v>
      </c>
      <c r="L907" s="52">
        <f>K907*AF$1</f>
        <v>2190</v>
      </c>
      <c r="O907" s="53"/>
      <c r="P907" s="53"/>
      <c r="Q907" s="53"/>
      <c r="R907" s="53"/>
      <c r="S907" s="53"/>
      <c r="T907" s="52">
        <f>S907*AE$902</f>
        <v>0</v>
      </c>
      <c r="V907" s="51" t="e">
        <f>$AY$1*#REF!</f>
        <v>#REF!</v>
      </c>
      <c r="AG907">
        <v>120</v>
      </c>
      <c r="AH907">
        <v>80</v>
      </c>
      <c r="AY907">
        <v>4513.7192686796143</v>
      </c>
    </row>
    <row r="908" spans="1:51" x14ac:dyDescent="0.25">
      <c r="A908" s="9" t="s">
        <v>820</v>
      </c>
      <c r="B908" s="112">
        <v>1</v>
      </c>
      <c r="D908" s="119"/>
      <c r="E908" s="119"/>
      <c r="F908" s="52">
        <v>400</v>
      </c>
      <c r="G908" s="52">
        <v>240</v>
      </c>
      <c r="H908" s="52">
        <f>AY908</f>
        <v>9027.4385373592286</v>
      </c>
      <c r="K908" s="106" t="s">
        <v>1360</v>
      </c>
      <c r="L908" s="106"/>
      <c r="M908" s="106"/>
      <c r="N908" s="106"/>
      <c r="S908" s="112" t="s">
        <v>1332</v>
      </c>
      <c r="T908" s="112"/>
      <c r="V908" s="51">
        <f>$AY$1*H910</f>
        <v>20092.161193403212</v>
      </c>
      <c r="AG908">
        <v>240</v>
      </c>
      <c r="AH908">
        <v>160</v>
      </c>
      <c r="AY908">
        <v>9027.4385373592286</v>
      </c>
    </row>
    <row r="909" spans="1:51" x14ac:dyDescent="0.25">
      <c r="A909" s="9" t="s">
        <v>1315</v>
      </c>
      <c r="B909" s="112"/>
      <c r="D909" s="119"/>
      <c r="E909" s="119"/>
      <c r="F909" s="52">
        <v>950</v>
      </c>
      <c r="G909" s="52">
        <v>570</v>
      </c>
      <c r="H909" s="52">
        <f t="shared" ref="H909:H916" si="221">AY909</f>
        <v>21440.166526228168</v>
      </c>
      <c r="K909" s="106" t="s">
        <v>1360</v>
      </c>
      <c r="L909" s="106"/>
      <c r="M909" s="106"/>
      <c r="N909" s="106"/>
      <c r="O909" s="112" t="s">
        <v>1357</v>
      </c>
      <c r="P909" s="112"/>
      <c r="Q909" s="112"/>
      <c r="R909" s="112"/>
      <c r="S909" s="112"/>
      <c r="T909" s="112"/>
      <c r="V909" s="51">
        <f>$AY$1*H911</f>
        <v>38873.964048106209</v>
      </c>
      <c r="AG909">
        <v>570</v>
      </c>
      <c r="AH909">
        <v>380</v>
      </c>
      <c r="AY909">
        <v>21440.166526228168</v>
      </c>
    </row>
    <row r="910" spans="1:51" x14ac:dyDescent="0.25">
      <c r="A910" s="9" t="s">
        <v>1316</v>
      </c>
      <c r="B910" s="112"/>
      <c r="D910" s="120"/>
      <c r="E910" s="120"/>
      <c r="F910" s="52">
        <v>920</v>
      </c>
      <c r="G910" s="52">
        <v>552</v>
      </c>
      <c r="H910" s="52">
        <f t="shared" si="221"/>
        <v>20763.10863592623</v>
      </c>
      <c r="K910" s="106" t="s">
        <v>1360</v>
      </c>
      <c r="L910" s="106"/>
      <c r="M910" s="106"/>
      <c r="N910" s="106"/>
      <c r="O910" s="112" t="s">
        <v>1332</v>
      </c>
      <c r="P910" s="112"/>
      <c r="S910" s="112" t="s">
        <v>1346</v>
      </c>
      <c r="T910" s="112"/>
      <c r="V910" s="51">
        <f>$AY$1*H912</f>
        <v>0</v>
      </c>
      <c r="AG910">
        <v>552</v>
      </c>
      <c r="AH910">
        <v>368</v>
      </c>
      <c r="AY910">
        <v>20763.10863592623</v>
      </c>
    </row>
    <row r="911" spans="1:51" x14ac:dyDescent="0.25">
      <c r="A911" s="12" t="s">
        <v>821</v>
      </c>
      <c r="D911" s="116">
        <v>2926</v>
      </c>
      <c r="E911" s="116">
        <v>109700</v>
      </c>
      <c r="F911" s="52">
        <v>1250</v>
      </c>
      <c r="G911" s="52">
        <v>1068</v>
      </c>
      <c r="H911" s="52">
        <f t="shared" si="221"/>
        <v>40172.10149124857</v>
      </c>
      <c r="L911" s="52">
        <f>K911*AF$1</f>
        <v>0</v>
      </c>
      <c r="S911" s="52">
        <v>1782</v>
      </c>
      <c r="T911" s="52">
        <f>S911*AE$902</f>
        <v>72849.323684210525</v>
      </c>
      <c r="V911" s="51" t="e">
        <f>$AY$1*#REF!</f>
        <v>#REF!</v>
      </c>
      <c r="AG911">
        <v>750</v>
      </c>
      <c r="AH911">
        <v>500</v>
      </c>
      <c r="AY911">
        <v>40172.10149124857</v>
      </c>
    </row>
    <row r="912" spans="1:51" x14ac:dyDescent="0.25">
      <c r="A912" s="9" t="s">
        <v>822</v>
      </c>
      <c r="C912" s="52">
        <v>70000</v>
      </c>
      <c r="D912" s="113"/>
      <c r="E912" s="113"/>
      <c r="F912" s="52">
        <v>520</v>
      </c>
      <c r="H912" s="52">
        <f t="shared" si="221"/>
        <v>0</v>
      </c>
      <c r="I912" s="52">
        <v>520</v>
      </c>
      <c r="J912" s="52">
        <f>I912*$AD$1</f>
        <v>20212.608524822826</v>
      </c>
      <c r="L912" s="52">
        <f>K912*AF$1</f>
        <v>0</v>
      </c>
      <c r="T912" s="52">
        <f>S912*AE$902</f>
        <v>0</v>
      </c>
      <c r="V912" s="51">
        <f>$AY$1*H913</f>
        <v>18563.409798252964</v>
      </c>
      <c r="AG912">
        <v>0</v>
      </c>
      <c r="AH912">
        <v>0</v>
      </c>
      <c r="AY912">
        <v>0</v>
      </c>
    </row>
    <row r="913" spans="1:51" x14ac:dyDescent="0.25">
      <c r="A913" s="13" t="s">
        <v>823</v>
      </c>
      <c r="C913" s="53">
        <v>62000</v>
      </c>
      <c r="D913" s="53"/>
      <c r="E913" s="53"/>
      <c r="F913" s="53">
        <v>850</v>
      </c>
      <c r="G913" s="53">
        <v>510</v>
      </c>
      <c r="H913" s="52">
        <f t="shared" si="221"/>
        <v>19183.306891888362</v>
      </c>
      <c r="K913" s="106" t="s">
        <v>1360</v>
      </c>
      <c r="L913" s="106"/>
      <c r="M913" s="106"/>
      <c r="N913" s="106"/>
      <c r="O913" s="53"/>
      <c r="P913" s="53"/>
      <c r="Q913" s="53">
        <v>500</v>
      </c>
      <c r="R913" s="53">
        <f>Q913*33</f>
        <v>16500</v>
      </c>
      <c r="S913" s="106" t="s">
        <v>1346</v>
      </c>
      <c r="T913" s="106"/>
      <c r="U913" s="31"/>
      <c r="V913" s="51" t="e">
        <f>$AY$1*#REF!</f>
        <v>#REF!</v>
      </c>
      <c r="W913" s="31"/>
      <c r="X913" s="31"/>
      <c r="Y913" s="31"/>
      <c r="Z913" s="31"/>
      <c r="AA913" s="31"/>
      <c r="AB913" s="31"/>
      <c r="AC913" s="31"/>
      <c r="AG913">
        <v>510</v>
      </c>
      <c r="AH913">
        <v>340</v>
      </c>
      <c r="AY913">
        <v>19183.306891888362</v>
      </c>
    </row>
    <row r="914" spans="1:51" x14ac:dyDescent="0.25">
      <c r="A914" s="12" t="s">
        <v>824</v>
      </c>
      <c r="C914" s="112">
        <v>51797</v>
      </c>
      <c r="F914" s="53">
        <v>400</v>
      </c>
      <c r="G914" s="53">
        <v>240</v>
      </c>
      <c r="H914" s="52">
        <f t="shared" si="221"/>
        <v>9027.4385373592286</v>
      </c>
      <c r="K914" s="52">
        <v>65</v>
      </c>
      <c r="L914" s="52">
        <f t="shared" ref="L914:L921" si="222">K914*AF$1</f>
        <v>1950</v>
      </c>
      <c r="O914" s="52">
        <v>300</v>
      </c>
      <c r="P914" s="52">
        <v>9940</v>
      </c>
      <c r="S914" s="112" t="s">
        <v>1335</v>
      </c>
      <c r="T914" s="112"/>
      <c r="V914" s="51" t="e">
        <f>$AY$1*#REF!</f>
        <v>#REF!</v>
      </c>
      <c r="AG914">
        <v>240</v>
      </c>
      <c r="AH914">
        <v>160</v>
      </c>
      <c r="AY914">
        <v>9027.4385373592286</v>
      </c>
    </row>
    <row r="915" spans="1:51" x14ac:dyDescent="0.25">
      <c r="A915" s="9" t="s">
        <v>825</v>
      </c>
      <c r="C915" s="112"/>
      <c r="F915" s="53">
        <v>400</v>
      </c>
      <c r="G915" s="53">
        <v>240</v>
      </c>
      <c r="H915" s="52">
        <f t="shared" si="221"/>
        <v>9027.4385373592286</v>
      </c>
      <c r="K915" s="52">
        <v>65</v>
      </c>
      <c r="L915" s="52">
        <f t="shared" si="222"/>
        <v>1950</v>
      </c>
      <c r="O915" s="52">
        <v>300</v>
      </c>
      <c r="P915" s="52">
        <v>9940</v>
      </c>
      <c r="S915" s="112" t="s">
        <v>1335</v>
      </c>
      <c r="T915" s="112"/>
      <c r="V915" s="51" t="e">
        <f>$AY$1*#REF!</f>
        <v>#REF!</v>
      </c>
      <c r="AG915">
        <v>240</v>
      </c>
      <c r="AH915">
        <v>160</v>
      </c>
      <c r="AY915">
        <v>9027.4385373592286</v>
      </c>
    </row>
    <row r="916" spans="1:51" x14ac:dyDescent="0.25">
      <c r="A916" s="14" t="s">
        <v>826</v>
      </c>
      <c r="F916" s="53"/>
      <c r="G916" s="53"/>
      <c r="H916" s="52">
        <f t="shared" si="221"/>
        <v>0</v>
      </c>
      <c r="K916" s="53"/>
      <c r="L916" s="52">
        <f t="shared" si="222"/>
        <v>0</v>
      </c>
      <c r="O916" s="54"/>
      <c r="P916" s="54"/>
      <c r="Q916" s="54"/>
      <c r="R916" s="54"/>
      <c r="S916" s="53">
        <v>270</v>
      </c>
      <c r="T916" s="52">
        <f t="shared" ref="T916:T921" si="223">S916*AE$902</f>
        <v>11037.776315789475</v>
      </c>
      <c r="V916" s="51" t="e">
        <f>$AY$1*#REF!</f>
        <v>#REF!</v>
      </c>
      <c r="AG916">
        <v>0</v>
      </c>
      <c r="AH916">
        <v>0</v>
      </c>
      <c r="AY916">
        <v>0</v>
      </c>
    </row>
    <row r="917" spans="1:51" x14ac:dyDescent="0.25">
      <c r="A917" s="13" t="s">
        <v>827</v>
      </c>
      <c r="F917" s="52">
        <v>1200</v>
      </c>
      <c r="K917" s="53"/>
      <c r="L917" s="52">
        <f t="shared" si="222"/>
        <v>0</v>
      </c>
      <c r="O917" s="53">
        <v>720</v>
      </c>
      <c r="P917" s="53">
        <v>54600</v>
      </c>
      <c r="Q917" s="53"/>
      <c r="R917" s="53"/>
      <c r="S917" s="53"/>
      <c r="T917" s="52">
        <f t="shared" si="223"/>
        <v>0</v>
      </c>
      <c r="V917" s="51">
        <f>$AY$1*H918</f>
        <v>0</v>
      </c>
      <c r="AG917">
        <v>720</v>
      </c>
      <c r="AH917">
        <v>480</v>
      </c>
      <c r="AY917" t="e">
        <v>#VALUE!</v>
      </c>
    </row>
    <row r="918" spans="1:51" x14ac:dyDescent="0.25">
      <c r="A918" s="9" t="s">
        <v>828</v>
      </c>
      <c r="D918" s="52">
        <v>5714</v>
      </c>
      <c r="E918" s="52">
        <v>214700</v>
      </c>
      <c r="H918" s="52">
        <f t="shared" ref="H918:H921" si="224">G918*$AD$1</f>
        <v>0</v>
      </c>
      <c r="L918" s="52">
        <f t="shared" si="222"/>
        <v>0</v>
      </c>
      <c r="O918" s="52">
        <v>320</v>
      </c>
      <c r="P918" s="52">
        <v>10600</v>
      </c>
      <c r="T918" s="52">
        <f t="shared" si="223"/>
        <v>0</v>
      </c>
      <c r="V918" s="51">
        <f>$AY$1*H920</f>
        <v>0</v>
      </c>
      <c r="AG918">
        <v>0</v>
      </c>
      <c r="AH918">
        <v>0</v>
      </c>
      <c r="AY918">
        <v>0</v>
      </c>
    </row>
    <row r="919" spans="1:51" x14ac:dyDescent="0.25">
      <c r="A919" s="9" t="s">
        <v>829</v>
      </c>
      <c r="D919" s="52">
        <v>4590</v>
      </c>
      <c r="E919" s="52">
        <f>172200+449400</f>
        <v>621600</v>
      </c>
      <c r="H919" s="52">
        <f t="shared" si="224"/>
        <v>0</v>
      </c>
      <c r="L919" s="52">
        <f t="shared" si="222"/>
        <v>0</v>
      </c>
      <c r="O919" s="52">
        <v>218</v>
      </c>
      <c r="P919" s="52">
        <v>15170</v>
      </c>
      <c r="T919" s="52">
        <f t="shared" si="223"/>
        <v>0</v>
      </c>
      <c r="V919" s="51">
        <f>$AY$1*H921</f>
        <v>0</v>
      </c>
      <c r="AG919">
        <v>0</v>
      </c>
      <c r="AH919">
        <v>0</v>
      </c>
      <c r="AY919">
        <v>0</v>
      </c>
    </row>
    <row r="920" spans="1:51" x14ac:dyDescent="0.25">
      <c r="A920" s="16" t="s">
        <v>830</v>
      </c>
      <c r="F920" s="71"/>
      <c r="G920" s="71"/>
      <c r="H920" s="52">
        <f t="shared" si="224"/>
        <v>0</v>
      </c>
      <c r="L920" s="52">
        <f t="shared" si="222"/>
        <v>0</v>
      </c>
      <c r="O920" s="52">
        <v>300</v>
      </c>
      <c r="P920" s="52">
        <v>9940</v>
      </c>
      <c r="T920" s="52">
        <f t="shared" si="223"/>
        <v>0</v>
      </c>
      <c r="V920" s="51">
        <f>$AY$1*H922</f>
        <v>163794.79233752616</v>
      </c>
      <c r="AG920">
        <v>0</v>
      </c>
      <c r="AH920">
        <v>0</v>
      </c>
      <c r="AY920">
        <v>0</v>
      </c>
    </row>
    <row r="921" spans="1:51" x14ac:dyDescent="0.25">
      <c r="A921" s="14" t="s">
        <v>831</v>
      </c>
      <c r="F921" s="53"/>
      <c r="G921" s="53"/>
      <c r="H921" s="52">
        <f t="shared" si="224"/>
        <v>0</v>
      </c>
      <c r="K921" s="53"/>
      <c r="L921" s="52">
        <f t="shared" si="222"/>
        <v>0</v>
      </c>
      <c r="O921" s="54">
        <v>370</v>
      </c>
      <c r="P921" s="54">
        <v>12260</v>
      </c>
      <c r="Q921" s="54"/>
      <c r="R921" s="54"/>
      <c r="T921" s="52">
        <f t="shared" si="223"/>
        <v>0</v>
      </c>
      <c r="V921" s="51">
        <f>$AY$1*H923</f>
        <v>0</v>
      </c>
      <c r="AG921">
        <v>0</v>
      </c>
      <c r="AH921">
        <v>0</v>
      </c>
      <c r="AY921">
        <v>0</v>
      </c>
    </row>
    <row r="922" spans="1:51" x14ac:dyDescent="0.25">
      <c r="A922" s="19" t="s">
        <v>638</v>
      </c>
      <c r="B922" s="20">
        <f t="shared" ref="B922:N922" si="225">SUM(B904:B921)</f>
        <v>1</v>
      </c>
      <c r="C922" s="20">
        <f t="shared" si="225"/>
        <v>183797</v>
      </c>
      <c r="D922" s="20">
        <f t="shared" si="225"/>
        <v>13230</v>
      </c>
      <c r="E922" s="20">
        <f t="shared" si="225"/>
        <v>946000</v>
      </c>
      <c r="F922" s="20">
        <f t="shared" si="225"/>
        <v>7850</v>
      </c>
      <c r="G922" s="20">
        <f t="shared" si="225"/>
        <v>4500</v>
      </c>
      <c r="H922" s="20">
        <f t="shared" si="225"/>
        <v>169264.47257548556</v>
      </c>
      <c r="I922" s="20">
        <f t="shared" si="225"/>
        <v>880</v>
      </c>
      <c r="J922" s="20">
        <f t="shared" si="225"/>
        <v>34205.952888161708</v>
      </c>
      <c r="K922" s="20">
        <f t="shared" si="225"/>
        <v>351</v>
      </c>
      <c r="L922" s="20">
        <f t="shared" si="225"/>
        <v>10530</v>
      </c>
      <c r="M922" s="20">
        <f t="shared" si="225"/>
        <v>0</v>
      </c>
      <c r="N922" s="20">
        <f t="shared" si="225"/>
        <v>0</v>
      </c>
      <c r="O922" s="20">
        <f>SUM(O903:O921)</f>
        <v>3148</v>
      </c>
      <c r="P922" s="20">
        <f>SUM(P903:P921)</f>
        <v>167270</v>
      </c>
      <c r="Q922" s="20">
        <f>SUM(Q904:Q921)</f>
        <v>500</v>
      </c>
      <c r="R922" s="20">
        <f>SUM(R904:R921)</f>
        <v>16500</v>
      </c>
      <c r="S922" s="20">
        <f>SUM(S904:S921)</f>
        <v>2052</v>
      </c>
      <c r="T922" s="20">
        <f>SUM(T904:T921)</f>
        <v>83887.1</v>
      </c>
      <c r="U922" s="20"/>
      <c r="V922" s="51">
        <f>$AY$1*H925</f>
        <v>0</v>
      </c>
      <c r="W922" s="20"/>
      <c r="X922" s="20"/>
      <c r="Y922" s="20"/>
      <c r="Z922" s="20"/>
      <c r="AA922" s="20"/>
      <c r="AB922" s="20"/>
      <c r="AC922" s="20"/>
      <c r="AD922" s="20">
        <f>SUM(AD904:AD921)</f>
        <v>0</v>
      </c>
      <c r="AE922" s="20">
        <f>SUM(AE904:AE921)</f>
        <v>0</v>
      </c>
      <c r="AG922">
        <v>4500</v>
      </c>
      <c r="AH922">
        <v>3000</v>
      </c>
      <c r="AY922">
        <v>169264.47257548553</v>
      </c>
    </row>
    <row r="923" spans="1:51" hidden="1" x14ac:dyDescent="0.25">
      <c r="A923" s="19" t="s">
        <v>1425</v>
      </c>
      <c r="B923" s="20"/>
      <c r="C923" s="20"/>
      <c r="D923" s="20">
        <v>63486</v>
      </c>
      <c r="E923" s="20">
        <v>5574000</v>
      </c>
      <c r="F923" s="20">
        <v>23800</v>
      </c>
      <c r="G923" s="20"/>
      <c r="H923" s="20"/>
      <c r="I923" s="20">
        <v>16300</v>
      </c>
      <c r="J923" s="20">
        <v>633587.53645117697</v>
      </c>
      <c r="K923" s="20"/>
      <c r="L923" s="20"/>
      <c r="M923" s="20">
        <v>0</v>
      </c>
      <c r="N923" s="20">
        <v>0</v>
      </c>
      <c r="O923" s="20"/>
      <c r="P923" s="20"/>
      <c r="Q923" s="20">
        <v>500</v>
      </c>
      <c r="R923" s="20">
        <v>16500</v>
      </c>
      <c r="S923" s="20"/>
      <c r="T923" s="20"/>
      <c r="U923" s="34"/>
      <c r="V923" s="51">
        <f>$AY$1*H926</f>
        <v>0</v>
      </c>
      <c r="W923" s="34"/>
      <c r="X923" s="34"/>
      <c r="Y923" s="34"/>
      <c r="Z923" s="34"/>
      <c r="AA923" s="34"/>
      <c r="AB923" s="34"/>
      <c r="AC923" s="34"/>
      <c r="AD923" s="34"/>
      <c r="AE923" s="34"/>
      <c r="AY923">
        <v>0</v>
      </c>
    </row>
    <row r="924" spans="1:51" x14ac:dyDescent="0.25">
      <c r="A924" s="19" t="s">
        <v>1448</v>
      </c>
      <c r="B924" s="20"/>
      <c r="C924" s="20"/>
      <c r="D924" s="20"/>
      <c r="E924" s="20"/>
      <c r="F924" s="20"/>
      <c r="G924" s="110">
        <f>H922/G922</f>
        <v>37.614327238996793</v>
      </c>
      <c r="H924" s="111"/>
      <c r="I924" s="20"/>
      <c r="J924" s="20"/>
      <c r="K924" s="110">
        <f>L922/K922</f>
        <v>30</v>
      </c>
      <c r="L924" s="111"/>
      <c r="M924" s="110"/>
      <c r="N924" s="111"/>
      <c r="O924" s="110">
        <f>P922/O922</f>
        <v>53.135324015247775</v>
      </c>
      <c r="P924" s="111"/>
      <c r="Q924" s="110"/>
      <c r="R924" s="111"/>
      <c r="S924" s="110">
        <f>T922/S922</f>
        <v>40.880653021442498</v>
      </c>
      <c r="T924" s="111"/>
      <c r="U924" s="34"/>
      <c r="W924" s="34"/>
      <c r="X924" s="34"/>
      <c r="Y924" s="34"/>
      <c r="Z924" s="34"/>
      <c r="AA924" s="34"/>
      <c r="AB924" s="34"/>
      <c r="AC924" s="34"/>
      <c r="AD924" s="34"/>
      <c r="AE924" s="34"/>
    </row>
    <row r="925" spans="1:51" x14ac:dyDescent="0.25">
      <c r="A925" s="114" t="s">
        <v>832</v>
      </c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32"/>
      <c r="V925" s="51">
        <f t="shared" ref="V925:V930" si="226">$AY$1*H927</f>
        <v>0</v>
      </c>
      <c r="W925" s="32"/>
      <c r="X925" s="32"/>
      <c r="Y925" s="32"/>
      <c r="Z925" s="32"/>
      <c r="AA925" s="32"/>
      <c r="AB925" s="32"/>
      <c r="AC925" s="32"/>
      <c r="AE925">
        <v>40.393921703296705</v>
      </c>
      <c r="AG925">
        <v>0</v>
      </c>
      <c r="AH925">
        <v>0</v>
      </c>
      <c r="AY925">
        <v>0</v>
      </c>
    </row>
    <row r="926" spans="1:51" x14ac:dyDescent="0.25">
      <c r="A926" s="9" t="s">
        <v>1444</v>
      </c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72">
        <v>120</v>
      </c>
      <c r="T926" s="52">
        <f t="shared" ref="T926:T935" si="227">S926*AE$925</f>
        <v>4847.270604395605</v>
      </c>
      <c r="U926" s="32"/>
      <c r="V926" s="51">
        <f t="shared" si="226"/>
        <v>0</v>
      </c>
      <c r="W926" s="32"/>
      <c r="X926" s="32"/>
      <c r="Y926" s="32"/>
      <c r="Z926" s="32"/>
      <c r="AA926" s="32"/>
      <c r="AB926" s="32"/>
      <c r="AC926" s="32"/>
      <c r="AY926">
        <v>0</v>
      </c>
    </row>
    <row r="927" spans="1:51" x14ac:dyDescent="0.25">
      <c r="A927" s="9" t="s">
        <v>833</v>
      </c>
      <c r="H927" s="52">
        <f t="shared" ref="H927:H941" si="228">G927*$AD$1</f>
        <v>0</v>
      </c>
      <c r="L927" s="52">
        <f t="shared" ref="L927:L935" si="229">K927*AF$1</f>
        <v>0</v>
      </c>
      <c r="S927" s="52">
        <v>60</v>
      </c>
      <c r="T927" s="52">
        <f t="shared" si="227"/>
        <v>2423.6353021978025</v>
      </c>
      <c r="V927" s="51">
        <f t="shared" si="226"/>
        <v>0</v>
      </c>
      <c r="AG927">
        <v>0</v>
      </c>
      <c r="AH927">
        <v>0</v>
      </c>
      <c r="AY927">
        <v>0</v>
      </c>
    </row>
    <row r="928" spans="1:51" x14ac:dyDescent="0.25">
      <c r="A928" s="15" t="s">
        <v>834</v>
      </c>
      <c r="H928" s="52">
        <f t="shared" si="228"/>
        <v>0</v>
      </c>
      <c r="K928" s="53"/>
      <c r="L928" s="52">
        <f t="shared" si="229"/>
        <v>0</v>
      </c>
      <c r="O928" s="53"/>
      <c r="P928" s="53"/>
      <c r="Q928" s="53"/>
      <c r="R928" s="53"/>
      <c r="S928" s="53">
        <v>60</v>
      </c>
      <c r="T928" s="52">
        <f t="shared" si="227"/>
        <v>2423.6353021978025</v>
      </c>
      <c r="V928" s="51">
        <f t="shared" si="226"/>
        <v>0</v>
      </c>
      <c r="AG928">
        <v>0</v>
      </c>
      <c r="AH928">
        <v>0</v>
      </c>
      <c r="AY928">
        <v>0</v>
      </c>
    </row>
    <row r="929" spans="1:51" x14ac:dyDescent="0.25">
      <c r="A929" s="9" t="s">
        <v>835</v>
      </c>
      <c r="C929" s="53"/>
      <c r="D929" s="53"/>
      <c r="E929" s="53"/>
      <c r="F929" s="53"/>
      <c r="G929" s="53"/>
      <c r="H929" s="52">
        <f t="shared" si="228"/>
        <v>0</v>
      </c>
      <c r="K929" s="53"/>
      <c r="L929" s="52">
        <f t="shared" si="229"/>
        <v>0</v>
      </c>
      <c r="O929" s="53"/>
      <c r="P929" s="53"/>
      <c r="Q929" s="53"/>
      <c r="R929" s="53"/>
      <c r="S929" s="53">
        <v>60</v>
      </c>
      <c r="T929" s="52">
        <f t="shared" si="227"/>
        <v>2423.6353021978025</v>
      </c>
      <c r="V929" s="51">
        <f t="shared" si="226"/>
        <v>0</v>
      </c>
      <c r="AG929">
        <v>0</v>
      </c>
      <c r="AH929">
        <v>0</v>
      </c>
      <c r="AY929">
        <v>0</v>
      </c>
    </row>
    <row r="930" spans="1:51" x14ac:dyDescent="0.25">
      <c r="A930" s="13" t="s">
        <v>836</v>
      </c>
      <c r="C930" s="53"/>
      <c r="D930" s="53"/>
      <c r="E930" s="53"/>
      <c r="F930" s="53"/>
      <c r="G930" s="53"/>
      <c r="H930" s="52">
        <f t="shared" si="228"/>
        <v>0</v>
      </c>
      <c r="K930" s="53"/>
      <c r="L930" s="52">
        <f t="shared" si="229"/>
        <v>0</v>
      </c>
      <c r="O930" s="53"/>
      <c r="P930" s="53"/>
      <c r="Q930" s="53"/>
      <c r="R930" s="53"/>
      <c r="S930" s="53">
        <v>60</v>
      </c>
      <c r="T930" s="52">
        <f t="shared" si="227"/>
        <v>2423.6353021978025</v>
      </c>
      <c r="V930" s="51">
        <f t="shared" si="226"/>
        <v>0</v>
      </c>
      <c r="AG930">
        <v>0</v>
      </c>
      <c r="AH930">
        <v>0</v>
      </c>
      <c r="AY930">
        <v>0</v>
      </c>
    </row>
    <row r="931" spans="1:51" x14ac:dyDescent="0.25">
      <c r="A931" s="14" t="s">
        <v>837</v>
      </c>
      <c r="F931" s="53"/>
      <c r="G931" s="53"/>
      <c r="H931" s="52">
        <f t="shared" si="228"/>
        <v>0</v>
      </c>
      <c r="L931" s="52">
        <f t="shared" si="229"/>
        <v>0</v>
      </c>
      <c r="O931" s="54"/>
      <c r="P931" s="54"/>
      <c r="Q931" s="54"/>
      <c r="R931" s="54"/>
      <c r="S931" s="53">
        <v>120</v>
      </c>
      <c r="T931" s="52">
        <f t="shared" si="227"/>
        <v>4847.270604395605</v>
      </c>
      <c r="V931" s="51" t="e">
        <f>$AY$1*#REF!</f>
        <v>#REF!</v>
      </c>
      <c r="AG931">
        <v>0</v>
      </c>
      <c r="AH931">
        <v>0</v>
      </c>
      <c r="AY931">
        <v>0</v>
      </c>
    </row>
    <row r="932" spans="1:51" x14ac:dyDescent="0.25">
      <c r="A932" s="9" t="s">
        <v>838</v>
      </c>
      <c r="H932" s="52">
        <f t="shared" si="228"/>
        <v>0</v>
      </c>
      <c r="L932" s="52">
        <f t="shared" si="229"/>
        <v>0</v>
      </c>
      <c r="S932" s="52">
        <v>120</v>
      </c>
      <c r="T932" s="52">
        <f t="shared" si="227"/>
        <v>4847.270604395605</v>
      </c>
      <c r="V932" s="51">
        <f>$AY$1*H933</f>
        <v>0</v>
      </c>
      <c r="AG932">
        <v>0</v>
      </c>
      <c r="AH932">
        <v>0</v>
      </c>
      <c r="AY932">
        <v>0</v>
      </c>
    </row>
    <row r="933" spans="1:51" x14ac:dyDescent="0.25">
      <c r="A933" s="9" t="s">
        <v>839</v>
      </c>
      <c r="H933" s="52">
        <f t="shared" si="228"/>
        <v>0</v>
      </c>
      <c r="L933" s="52">
        <f t="shared" si="229"/>
        <v>0</v>
      </c>
      <c r="S933" s="52">
        <v>120</v>
      </c>
      <c r="T933" s="52">
        <f t="shared" si="227"/>
        <v>4847.270604395605</v>
      </c>
      <c r="V933" s="51">
        <f t="shared" ref="V933:V939" si="230">$AY$1*H935</f>
        <v>0</v>
      </c>
      <c r="AG933">
        <v>0</v>
      </c>
      <c r="AH933">
        <v>0</v>
      </c>
      <c r="AY933">
        <v>0</v>
      </c>
    </row>
    <row r="934" spans="1:51" x14ac:dyDescent="0.25">
      <c r="A934" s="15" t="s">
        <v>840</v>
      </c>
      <c r="H934" s="52">
        <f t="shared" si="228"/>
        <v>0</v>
      </c>
      <c r="K934" s="53"/>
      <c r="L934" s="52">
        <f t="shared" si="229"/>
        <v>0</v>
      </c>
      <c r="O934" s="54"/>
      <c r="P934" s="54"/>
      <c r="Q934" s="54"/>
      <c r="R934" s="54"/>
      <c r="S934" s="53">
        <v>120</v>
      </c>
      <c r="T934" s="52">
        <f t="shared" si="227"/>
        <v>4847.270604395605</v>
      </c>
      <c r="V934" s="51">
        <f t="shared" si="230"/>
        <v>0</v>
      </c>
      <c r="AG934">
        <v>0</v>
      </c>
      <c r="AH934">
        <v>0</v>
      </c>
      <c r="AY934">
        <v>0</v>
      </c>
    </row>
    <row r="935" spans="1:51" x14ac:dyDescent="0.25">
      <c r="A935" s="12" t="s">
        <v>841</v>
      </c>
      <c r="H935" s="52">
        <f t="shared" si="228"/>
        <v>0</v>
      </c>
      <c r="L935" s="52">
        <f t="shared" si="229"/>
        <v>0</v>
      </c>
      <c r="S935" s="52">
        <v>120</v>
      </c>
      <c r="T935" s="52">
        <f t="shared" si="227"/>
        <v>4847.270604395605</v>
      </c>
      <c r="V935" s="51">
        <f t="shared" si="230"/>
        <v>0</v>
      </c>
      <c r="AG935">
        <v>0</v>
      </c>
      <c r="AH935">
        <v>0</v>
      </c>
      <c r="AY935">
        <v>0</v>
      </c>
    </row>
    <row r="936" spans="1:51" x14ac:dyDescent="0.25">
      <c r="A936" s="9" t="s">
        <v>1441</v>
      </c>
      <c r="O936" s="52">
        <v>126</v>
      </c>
      <c r="P936" s="52">
        <v>6426</v>
      </c>
      <c r="V936" s="51">
        <f t="shared" si="230"/>
        <v>0</v>
      </c>
      <c r="AY936">
        <v>0</v>
      </c>
    </row>
    <row r="937" spans="1:51" x14ac:dyDescent="0.25">
      <c r="A937" s="9" t="s">
        <v>1442</v>
      </c>
      <c r="O937" s="52">
        <v>90</v>
      </c>
      <c r="P937" s="52">
        <v>4590</v>
      </c>
      <c r="V937" s="51">
        <f t="shared" si="230"/>
        <v>0</v>
      </c>
      <c r="AY937">
        <v>0</v>
      </c>
    </row>
    <row r="938" spans="1:51" x14ac:dyDescent="0.25">
      <c r="A938" s="9" t="s">
        <v>842</v>
      </c>
      <c r="H938" s="52">
        <f t="shared" si="228"/>
        <v>0</v>
      </c>
      <c r="L938" s="52">
        <f>K938*AF$1</f>
        <v>0</v>
      </c>
      <c r="S938" s="52">
        <v>120</v>
      </c>
      <c r="T938" s="52">
        <f>S938*AE$925</f>
        <v>4847.270604395605</v>
      </c>
      <c r="V938" s="51">
        <f t="shared" si="230"/>
        <v>0</v>
      </c>
      <c r="AG938">
        <v>0</v>
      </c>
      <c r="AH938">
        <v>0</v>
      </c>
      <c r="AY938">
        <v>0</v>
      </c>
    </row>
    <row r="939" spans="1:51" x14ac:dyDescent="0.25">
      <c r="A939" s="15" t="s">
        <v>843</v>
      </c>
      <c r="F939" s="53"/>
      <c r="G939" s="53"/>
      <c r="H939" s="52">
        <f t="shared" si="228"/>
        <v>0</v>
      </c>
      <c r="L939" s="52">
        <f>K939*AF$1</f>
        <v>0</v>
      </c>
      <c r="O939" s="53">
        <v>90</v>
      </c>
      <c r="P939" s="53">
        <v>4590</v>
      </c>
      <c r="Q939" s="53"/>
      <c r="R939" s="53"/>
      <c r="S939" s="53">
        <v>120</v>
      </c>
      <c r="T939" s="52">
        <f>S939*AE$925</f>
        <v>4847.270604395605</v>
      </c>
      <c r="V939" s="51">
        <f t="shared" si="230"/>
        <v>0</v>
      </c>
      <c r="AG939">
        <v>0</v>
      </c>
      <c r="AH939">
        <v>0</v>
      </c>
      <c r="AY939">
        <v>0</v>
      </c>
    </row>
    <row r="940" spans="1:51" x14ac:dyDescent="0.25">
      <c r="A940" s="9" t="s">
        <v>844</v>
      </c>
      <c r="H940" s="52">
        <f t="shared" si="228"/>
        <v>0</v>
      </c>
      <c r="L940" s="52">
        <f>K940*AF$1</f>
        <v>0</v>
      </c>
      <c r="S940" s="52">
        <v>120</v>
      </c>
      <c r="T940" s="52">
        <f>S940*AE$925</f>
        <v>4847.270604395605</v>
      </c>
      <c r="V940" s="51" t="e">
        <f>$AY$1*#REF!</f>
        <v>#REF!</v>
      </c>
      <c r="AG940">
        <v>0</v>
      </c>
      <c r="AH940">
        <v>0</v>
      </c>
      <c r="AY940">
        <v>0</v>
      </c>
    </row>
    <row r="941" spans="1:51" x14ac:dyDescent="0.25">
      <c r="A941" s="15" t="s">
        <v>845</v>
      </c>
      <c r="F941" s="53"/>
      <c r="G941" s="53"/>
      <c r="H941" s="52">
        <f t="shared" si="228"/>
        <v>0</v>
      </c>
      <c r="L941" s="52">
        <f>K941*AF$1</f>
        <v>0</v>
      </c>
      <c r="O941" s="53"/>
      <c r="P941" s="53"/>
      <c r="Q941" s="53"/>
      <c r="R941" s="53"/>
      <c r="S941" s="53">
        <v>120</v>
      </c>
      <c r="T941" s="52">
        <f>S941*AE$925</f>
        <v>4847.270604395605</v>
      </c>
      <c r="V941" s="51">
        <f>$AY$1*H942</f>
        <v>0</v>
      </c>
      <c r="AG941">
        <v>0</v>
      </c>
      <c r="AH941">
        <v>0</v>
      </c>
      <c r="AY941">
        <v>0</v>
      </c>
    </row>
    <row r="942" spans="1:51" x14ac:dyDescent="0.25">
      <c r="A942" s="9" t="s">
        <v>846</v>
      </c>
      <c r="C942" s="52">
        <v>50780.5</v>
      </c>
      <c r="F942" s="106" t="s">
        <v>1332</v>
      </c>
      <c r="G942" s="106"/>
      <c r="H942" s="106"/>
      <c r="I942" s="106"/>
      <c r="J942" s="106"/>
      <c r="K942" s="106" t="s">
        <v>1332</v>
      </c>
      <c r="L942" s="106"/>
      <c r="M942" s="106"/>
      <c r="N942" s="106"/>
      <c r="O942" s="52">
        <v>51</v>
      </c>
      <c r="P942" s="52">
        <v>2601</v>
      </c>
      <c r="S942" s="112" t="s">
        <v>1346</v>
      </c>
      <c r="T942" s="112"/>
      <c r="V942" s="51">
        <f>$AY$1*H944</f>
        <v>0</v>
      </c>
      <c r="AG942" t="e">
        <v>#VALUE!</v>
      </c>
      <c r="AH942" t="e">
        <v>#VALUE!</v>
      </c>
      <c r="AY942">
        <v>0</v>
      </c>
    </row>
    <row r="943" spans="1:51" x14ac:dyDescent="0.25">
      <c r="A943" s="14" t="s">
        <v>847</v>
      </c>
      <c r="C943" s="52">
        <v>50780.5</v>
      </c>
      <c r="F943" s="106" t="s">
        <v>1332</v>
      </c>
      <c r="G943" s="106"/>
      <c r="H943" s="106"/>
      <c r="I943" s="106"/>
      <c r="J943" s="106"/>
      <c r="K943" s="106" t="s">
        <v>1332</v>
      </c>
      <c r="L943" s="106"/>
      <c r="M943" s="106"/>
      <c r="N943" s="106"/>
      <c r="O943" s="115" t="s">
        <v>1332</v>
      </c>
      <c r="P943" s="115"/>
      <c r="Q943" s="115"/>
      <c r="R943" s="115"/>
      <c r="S943" s="53">
        <v>511</v>
      </c>
      <c r="T943" s="52">
        <f t="shared" ref="T943:T958" si="231">S943*AE$925</f>
        <v>20641.293990384616</v>
      </c>
      <c r="V943" s="51">
        <f>$AY$1*H945</f>
        <v>0</v>
      </c>
      <c r="AG943" t="e">
        <v>#VALUE!</v>
      </c>
      <c r="AH943" t="e">
        <v>#VALUE!</v>
      </c>
      <c r="AY943">
        <v>0</v>
      </c>
    </row>
    <row r="944" spans="1:51" x14ac:dyDescent="0.25">
      <c r="A944" s="9" t="s">
        <v>848</v>
      </c>
      <c r="F944" s="52">
        <v>125</v>
      </c>
      <c r="H944" s="52">
        <f t="shared" ref="H944:H958" si="232">G944*$AD$1</f>
        <v>0</v>
      </c>
      <c r="I944" s="52">
        <v>125</v>
      </c>
      <c r="J944" s="52">
        <f>I944*$AD$1</f>
        <v>4858.8001261593336</v>
      </c>
      <c r="L944" s="52">
        <f t="shared" ref="L944:L958" si="233">K944*AF$1</f>
        <v>0</v>
      </c>
      <c r="O944" s="52">
        <v>379</v>
      </c>
      <c r="P944" s="52">
        <v>19329</v>
      </c>
      <c r="T944" s="52">
        <f t="shared" si="231"/>
        <v>0</v>
      </c>
      <c r="V944" s="51">
        <f>$AY$1*H946</f>
        <v>0</v>
      </c>
      <c r="AG944">
        <v>0</v>
      </c>
      <c r="AH944">
        <v>0</v>
      </c>
      <c r="AY944">
        <v>0</v>
      </c>
    </row>
    <row r="945" spans="1:51" x14ac:dyDescent="0.25">
      <c r="A945" s="9" t="s">
        <v>849</v>
      </c>
      <c r="F945" s="52">
        <v>100</v>
      </c>
      <c r="H945" s="52">
        <f t="shared" si="232"/>
        <v>0</v>
      </c>
      <c r="I945" s="52">
        <v>100</v>
      </c>
      <c r="J945" s="52">
        <f>I945*$AD$1</f>
        <v>3887.0401009274665</v>
      </c>
      <c r="L945" s="52">
        <f t="shared" si="233"/>
        <v>0</v>
      </c>
      <c r="T945" s="52">
        <f t="shared" si="231"/>
        <v>0</v>
      </c>
      <c r="V945" s="51">
        <f>$AY$1*H947</f>
        <v>0</v>
      </c>
      <c r="AG945">
        <v>0</v>
      </c>
      <c r="AH945">
        <v>0</v>
      </c>
      <c r="AY945">
        <v>0</v>
      </c>
    </row>
    <row r="946" spans="1:51" x14ac:dyDescent="0.25">
      <c r="A946" s="14" t="s">
        <v>850</v>
      </c>
      <c r="F946" s="53"/>
      <c r="G946" s="53"/>
      <c r="H946" s="52">
        <f t="shared" si="232"/>
        <v>0</v>
      </c>
      <c r="K946" s="53"/>
      <c r="L946" s="52">
        <f t="shared" si="233"/>
        <v>0</v>
      </c>
      <c r="O946" s="54">
        <v>210</v>
      </c>
      <c r="P946" s="54">
        <v>10710</v>
      </c>
      <c r="Q946" s="54"/>
      <c r="R946" s="54"/>
      <c r="S946" s="52">
        <v>253</v>
      </c>
      <c r="T946" s="52">
        <f t="shared" si="231"/>
        <v>10219.662190934067</v>
      </c>
      <c r="V946" s="51">
        <f>$AY$1*H948</f>
        <v>0</v>
      </c>
      <c r="AG946">
        <v>0</v>
      </c>
      <c r="AH946">
        <v>0</v>
      </c>
      <c r="AY946">
        <v>0</v>
      </c>
    </row>
    <row r="947" spans="1:51" x14ac:dyDescent="0.25">
      <c r="A947" s="14" t="s">
        <v>851</v>
      </c>
      <c r="F947" s="53"/>
      <c r="G947" s="53"/>
      <c r="H947" s="52">
        <f t="shared" si="232"/>
        <v>0</v>
      </c>
      <c r="L947" s="52">
        <f t="shared" si="233"/>
        <v>0</v>
      </c>
      <c r="O947" s="54"/>
      <c r="P947" s="54"/>
      <c r="Q947" s="54"/>
      <c r="R947" s="54"/>
      <c r="S947" s="53">
        <v>40</v>
      </c>
      <c r="T947" s="52">
        <f t="shared" si="231"/>
        <v>1615.7568681318683</v>
      </c>
      <c r="V947" s="51" t="e">
        <f>$AY$1*#REF!</f>
        <v>#REF!</v>
      </c>
      <c r="AG947">
        <v>0</v>
      </c>
      <c r="AH947">
        <v>0</v>
      </c>
      <c r="AY947">
        <v>0</v>
      </c>
    </row>
    <row r="948" spans="1:51" x14ac:dyDescent="0.25">
      <c r="A948" s="14" t="s">
        <v>852</v>
      </c>
      <c r="F948" s="53"/>
      <c r="G948" s="53"/>
      <c r="H948" s="52">
        <f t="shared" si="232"/>
        <v>0</v>
      </c>
      <c r="K948" s="53"/>
      <c r="L948" s="52">
        <f t="shared" si="233"/>
        <v>0</v>
      </c>
      <c r="O948" s="54"/>
      <c r="P948" s="54"/>
      <c r="Q948" s="54"/>
      <c r="R948" s="54"/>
      <c r="S948" s="53">
        <v>60</v>
      </c>
      <c r="T948" s="52">
        <f t="shared" si="231"/>
        <v>2423.6353021978025</v>
      </c>
      <c r="V948" s="51" t="e">
        <f>$AY$1*#REF!</f>
        <v>#REF!</v>
      </c>
      <c r="AG948">
        <v>0</v>
      </c>
      <c r="AH948">
        <v>0</v>
      </c>
      <c r="AY948">
        <v>0</v>
      </c>
    </row>
    <row r="949" spans="1:51" x14ac:dyDescent="0.25">
      <c r="A949" s="13" t="s">
        <v>853</v>
      </c>
      <c r="F949" s="52">
        <v>300</v>
      </c>
      <c r="G949" s="52">
        <v>300</v>
      </c>
      <c r="H949" s="52">
        <f>AY949</f>
        <v>11284.298171699036</v>
      </c>
      <c r="K949" s="52">
        <v>40.5</v>
      </c>
      <c r="L949" s="52">
        <f t="shared" si="233"/>
        <v>1215</v>
      </c>
      <c r="O949" s="54"/>
      <c r="P949" s="54"/>
      <c r="Q949" s="54"/>
      <c r="R949" s="54"/>
      <c r="S949" s="53"/>
      <c r="T949" s="52">
        <f t="shared" si="231"/>
        <v>0</v>
      </c>
      <c r="V949" s="51" t="e">
        <f>$AY$1*#REF!</f>
        <v>#REF!</v>
      </c>
      <c r="AG949">
        <v>180</v>
      </c>
      <c r="AH949">
        <v>120</v>
      </c>
      <c r="AY949">
        <v>11284.298171699036</v>
      </c>
    </row>
    <row r="950" spans="1:51" x14ac:dyDescent="0.25">
      <c r="A950" s="14" t="s">
        <v>854</v>
      </c>
      <c r="F950" s="53"/>
      <c r="G950" s="53"/>
      <c r="H950" s="52">
        <f t="shared" si="232"/>
        <v>0</v>
      </c>
      <c r="K950" s="53"/>
      <c r="L950" s="52">
        <f t="shared" si="233"/>
        <v>0</v>
      </c>
      <c r="O950" s="54">
        <v>90</v>
      </c>
      <c r="P950" s="54">
        <v>4590</v>
      </c>
      <c r="Q950" s="54"/>
      <c r="R950" s="54"/>
      <c r="T950" s="52">
        <f t="shared" si="231"/>
        <v>0</v>
      </c>
      <c r="V950" s="51" t="e">
        <f>$AY$1*#REF!</f>
        <v>#REF!</v>
      </c>
      <c r="AG950">
        <v>0</v>
      </c>
      <c r="AH950">
        <v>0</v>
      </c>
      <c r="AY950">
        <v>0</v>
      </c>
    </row>
    <row r="951" spans="1:51" x14ac:dyDescent="0.25">
      <c r="A951" s="14" t="s">
        <v>855</v>
      </c>
      <c r="F951" s="53"/>
      <c r="G951" s="53"/>
      <c r="H951" s="52">
        <f t="shared" si="232"/>
        <v>0</v>
      </c>
      <c r="K951" s="53"/>
      <c r="L951" s="52">
        <f t="shared" si="233"/>
        <v>0</v>
      </c>
      <c r="O951" s="54">
        <v>210</v>
      </c>
      <c r="P951" s="54">
        <v>10710</v>
      </c>
      <c r="Q951" s="54"/>
      <c r="R951" s="54"/>
      <c r="S951" s="53"/>
      <c r="T951" s="52">
        <f t="shared" si="231"/>
        <v>0</v>
      </c>
      <c r="V951" s="51" t="e">
        <f>$AY$1*#REF!</f>
        <v>#REF!</v>
      </c>
      <c r="AG951">
        <v>0</v>
      </c>
      <c r="AH951">
        <v>0</v>
      </c>
      <c r="AY951">
        <v>0</v>
      </c>
    </row>
    <row r="952" spans="1:51" x14ac:dyDescent="0.25">
      <c r="A952" s="14" t="s">
        <v>856</v>
      </c>
      <c r="F952" s="53">
        <v>300</v>
      </c>
      <c r="G952" s="53">
        <v>186</v>
      </c>
      <c r="H952" s="52">
        <f>AY952</f>
        <v>6996.2648664534026</v>
      </c>
      <c r="K952" s="52">
        <v>45</v>
      </c>
      <c r="L952" s="52">
        <f t="shared" si="233"/>
        <v>1350</v>
      </c>
      <c r="O952" s="54"/>
      <c r="P952" s="54"/>
      <c r="Q952" s="54"/>
      <c r="R952" s="54"/>
      <c r="S952" s="53"/>
      <c r="T952" s="52">
        <f t="shared" si="231"/>
        <v>0</v>
      </c>
      <c r="V952" s="51">
        <f>$AY$1*H954</f>
        <v>0</v>
      </c>
      <c r="AG952">
        <v>180</v>
      </c>
      <c r="AH952">
        <v>120</v>
      </c>
      <c r="AY952">
        <v>6996.2648664534026</v>
      </c>
    </row>
    <row r="953" spans="1:51" x14ac:dyDescent="0.25">
      <c r="A953" s="14" t="s">
        <v>857</v>
      </c>
      <c r="H953" s="52">
        <f t="shared" si="232"/>
        <v>0</v>
      </c>
      <c r="L953" s="52">
        <f t="shared" si="233"/>
        <v>0</v>
      </c>
      <c r="S953" s="52">
        <v>397</v>
      </c>
      <c r="T953" s="52">
        <f t="shared" si="231"/>
        <v>16036.386916208792</v>
      </c>
      <c r="V953" s="51" t="e">
        <f>$AY$1*#REF!</f>
        <v>#REF!</v>
      </c>
      <c r="AG953">
        <v>0</v>
      </c>
      <c r="AH953">
        <v>0</v>
      </c>
      <c r="AY953">
        <v>0</v>
      </c>
    </row>
    <row r="954" spans="1:51" x14ac:dyDescent="0.25">
      <c r="A954" s="16" t="s">
        <v>858</v>
      </c>
      <c r="F954" s="71"/>
      <c r="G954" s="71"/>
      <c r="H954" s="52">
        <f t="shared" si="232"/>
        <v>0</v>
      </c>
      <c r="L954" s="52">
        <f t="shared" si="233"/>
        <v>0</v>
      </c>
      <c r="O954" s="52">
        <v>173</v>
      </c>
      <c r="P954" s="52">
        <v>8823</v>
      </c>
      <c r="S954" s="53">
        <v>151</v>
      </c>
      <c r="T954" s="52">
        <f t="shared" si="231"/>
        <v>6099.4821771978022</v>
      </c>
      <c r="V954" s="51">
        <f>$AY$1*H955</f>
        <v>0</v>
      </c>
      <c r="AG954">
        <v>0</v>
      </c>
      <c r="AH954">
        <v>0</v>
      </c>
      <c r="AY954">
        <v>0</v>
      </c>
    </row>
    <row r="955" spans="1:51" x14ac:dyDescent="0.25">
      <c r="A955" s="15" t="s">
        <v>859</v>
      </c>
      <c r="F955" s="112"/>
      <c r="G955" s="23"/>
      <c r="H955" s="23">
        <f t="shared" si="232"/>
        <v>0</v>
      </c>
      <c r="I955" s="112"/>
      <c r="J955" s="112"/>
      <c r="K955" s="53"/>
      <c r="L955" s="52">
        <f t="shared" si="233"/>
        <v>0</v>
      </c>
      <c r="O955" s="52">
        <v>150</v>
      </c>
      <c r="P955" s="52">
        <v>7650</v>
      </c>
      <c r="S955" s="53"/>
      <c r="T955" s="52">
        <f t="shared" si="231"/>
        <v>0</v>
      </c>
      <c r="V955" s="51">
        <f>$AY$1*H957</f>
        <v>0</v>
      </c>
      <c r="AG955">
        <v>0</v>
      </c>
      <c r="AH955">
        <v>0</v>
      </c>
      <c r="AY955">
        <v>0</v>
      </c>
    </row>
    <row r="956" spans="1:51" x14ac:dyDescent="0.25">
      <c r="A956" s="15" t="s">
        <v>860</v>
      </c>
      <c r="F956" s="112"/>
      <c r="G956" s="23"/>
      <c r="H956" s="23">
        <f t="shared" si="232"/>
        <v>0</v>
      </c>
      <c r="I956" s="112"/>
      <c r="J956" s="112"/>
      <c r="K956" s="53"/>
      <c r="L956" s="52">
        <f t="shared" si="233"/>
        <v>0</v>
      </c>
      <c r="O956" s="52">
        <v>214</v>
      </c>
      <c r="P956" s="52">
        <v>10914</v>
      </c>
      <c r="S956" s="53"/>
      <c r="T956" s="52">
        <f t="shared" si="231"/>
        <v>0</v>
      </c>
      <c r="V956" s="51">
        <f>$AY$1*H958</f>
        <v>0</v>
      </c>
      <c r="AG956">
        <v>0</v>
      </c>
      <c r="AH956">
        <v>0</v>
      </c>
      <c r="AY956">
        <v>0</v>
      </c>
    </row>
    <row r="957" spans="1:51" x14ac:dyDescent="0.25">
      <c r="A957" s="12" t="s">
        <v>861</v>
      </c>
      <c r="H957" s="52">
        <f t="shared" si="232"/>
        <v>0</v>
      </c>
      <c r="L957" s="52">
        <f t="shared" si="233"/>
        <v>0</v>
      </c>
      <c r="S957" s="52">
        <v>60</v>
      </c>
      <c r="T957" s="52">
        <f t="shared" si="231"/>
        <v>2423.6353021978025</v>
      </c>
      <c r="V957" s="51">
        <f>$AY$1*H959</f>
        <v>0</v>
      </c>
      <c r="AG957">
        <v>0</v>
      </c>
      <c r="AH957">
        <v>0</v>
      </c>
      <c r="AY957">
        <v>0</v>
      </c>
    </row>
    <row r="958" spans="1:51" x14ac:dyDescent="0.25">
      <c r="A958" s="14" t="s">
        <v>862</v>
      </c>
      <c r="F958" s="53">
        <v>350</v>
      </c>
      <c r="H958" s="52">
        <f t="shared" si="232"/>
        <v>0</v>
      </c>
      <c r="I958" s="53">
        <v>350</v>
      </c>
      <c r="J958" s="52">
        <f>I958*$AD$1</f>
        <v>13604.640353246134</v>
      </c>
      <c r="L958" s="52">
        <f t="shared" si="233"/>
        <v>0</v>
      </c>
      <c r="O958" s="54">
        <v>122</v>
      </c>
      <c r="P958" s="54">
        <v>6222</v>
      </c>
      <c r="Q958" s="54"/>
      <c r="R958" s="54"/>
      <c r="S958" s="53"/>
      <c r="T958" s="52">
        <f t="shared" si="231"/>
        <v>0</v>
      </c>
      <c r="V958" s="51" t="e">
        <f>$AY$1*#REF!</f>
        <v>#REF!</v>
      </c>
      <c r="AG958">
        <v>0</v>
      </c>
      <c r="AH958">
        <v>0</v>
      </c>
      <c r="AY958">
        <v>0</v>
      </c>
    </row>
    <row r="959" spans="1:51" x14ac:dyDescent="0.25">
      <c r="A959" s="14" t="s">
        <v>1443</v>
      </c>
      <c r="F959" s="53"/>
      <c r="I959" s="53"/>
      <c r="O959" s="54">
        <v>47</v>
      </c>
      <c r="P959" s="54">
        <v>2397</v>
      </c>
      <c r="Q959" s="54"/>
      <c r="R959" s="54"/>
      <c r="S959" s="53"/>
      <c r="V959" s="51">
        <f>$AY$1*H960</f>
        <v>17689.837572452823</v>
      </c>
      <c r="AY959">
        <v>0</v>
      </c>
    </row>
    <row r="960" spans="1:51" x14ac:dyDescent="0.25">
      <c r="A960" s="19" t="s">
        <v>638</v>
      </c>
      <c r="B960" s="20">
        <f t="shared" ref="B960:R960" si="234">SUM(B927:B959)</f>
        <v>0</v>
      </c>
      <c r="C960" s="20">
        <f t="shared" si="234"/>
        <v>101561</v>
      </c>
      <c r="D960" s="20">
        <f t="shared" si="234"/>
        <v>0</v>
      </c>
      <c r="E960" s="20">
        <f t="shared" si="234"/>
        <v>0</v>
      </c>
      <c r="F960" s="20">
        <f t="shared" si="234"/>
        <v>1175</v>
      </c>
      <c r="G960" s="20">
        <f t="shared" si="234"/>
        <v>486</v>
      </c>
      <c r="H960" s="20">
        <f t="shared" si="234"/>
        <v>18280.563038152439</v>
      </c>
      <c r="I960" s="20">
        <f t="shared" si="234"/>
        <v>575</v>
      </c>
      <c r="J960" s="20">
        <f t="shared" si="234"/>
        <v>22350.480580332933</v>
      </c>
      <c r="K960" s="20">
        <f t="shared" si="234"/>
        <v>85.5</v>
      </c>
      <c r="L960" s="20">
        <f t="shared" si="234"/>
        <v>2565</v>
      </c>
      <c r="M960" s="20">
        <f t="shared" si="234"/>
        <v>0</v>
      </c>
      <c r="N960" s="20">
        <f t="shared" si="234"/>
        <v>0</v>
      </c>
      <c r="O960" s="20">
        <f t="shared" si="234"/>
        <v>1952</v>
      </c>
      <c r="P960" s="20">
        <f t="shared" si="234"/>
        <v>99552</v>
      </c>
      <c r="Q960" s="20">
        <f t="shared" si="234"/>
        <v>0</v>
      </c>
      <c r="R960" s="20">
        <f t="shared" si="234"/>
        <v>0</v>
      </c>
      <c r="S960" s="20">
        <f>SUM(S926:S959)</f>
        <v>2912</v>
      </c>
      <c r="T960" s="20">
        <f>SUM(T926:T959)</f>
        <v>117627.1</v>
      </c>
      <c r="U960" s="34"/>
      <c r="V960" s="51">
        <f>$AY$1*H963</f>
        <v>0</v>
      </c>
      <c r="W960" s="34"/>
      <c r="X960" s="34"/>
      <c r="Y960" s="34"/>
      <c r="Z960" s="34"/>
      <c r="AA960" s="34"/>
      <c r="AB960" s="34"/>
      <c r="AC960" s="34"/>
      <c r="AG960">
        <v>486</v>
      </c>
      <c r="AH960">
        <v>324</v>
      </c>
      <c r="AY960">
        <v>18280.563038152442</v>
      </c>
    </row>
    <row r="961" spans="1:51" hidden="1" x14ac:dyDescent="0.25">
      <c r="A961" s="19" t="s">
        <v>1425</v>
      </c>
      <c r="B961" s="20">
        <f>SUM(B931:B960)</f>
        <v>0</v>
      </c>
      <c r="C961" s="20"/>
      <c r="D961" s="20">
        <v>0</v>
      </c>
      <c r="E961" s="20">
        <v>0</v>
      </c>
      <c r="F961" s="20">
        <v>2735</v>
      </c>
      <c r="G961" s="20"/>
      <c r="H961" s="20"/>
      <c r="I961" s="20">
        <v>1925</v>
      </c>
      <c r="J961" s="20">
        <v>74825.521942853724</v>
      </c>
      <c r="K961" s="20"/>
      <c r="L961" s="20"/>
      <c r="M961" s="20">
        <v>54</v>
      </c>
      <c r="N961" s="20">
        <v>1620</v>
      </c>
      <c r="O961" s="20"/>
      <c r="P961" s="20"/>
      <c r="Q961" s="20">
        <v>0</v>
      </c>
      <c r="R961" s="20">
        <v>0</v>
      </c>
      <c r="S961" s="20"/>
      <c r="T961" s="20"/>
      <c r="U961" s="34"/>
      <c r="V961" s="51">
        <f>$AY$1*H964</f>
        <v>0</v>
      </c>
      <c r="W961" s="34"/>
      <c r="X961" s="34"/>
      <c r="Y961" s="34"/>
      <c r="Z961" s="34"/>
      <c r="AA961" s="34"/>
      <c r="AB961" s="34"/>
      <c r="AC961" s="34"/>
      <c r="AY961">
        <v>0</v>
      </c>
    </row>
    <row r="962" spans="1:51" x14ac:dyDescent="0.25">
      <c r="A962" s="19" t="s">
        <v>1448</v>
      </c>
      <c r="B962" s="20"/>
      <c r="C962" s="20"/>
      <c r="D962" s="20"/>
      <c r="E962" s="20"/>
      <c r="F962" s="20"/>
      <c r="G962" s="110">
        <f>H960/G960</f>
        <v>37.614327238996786</v>
      </c>
      <c r="H962" s="111"/>
      <c r="I962" s="110"/>
      <c r="J962" s="111"/>
      <c r="K962" s="110">
        <f>L960/K960</f>
        <v>30</v>
      </c>
      <c r="L962" s="111"/>
      <c r="M962" s="110"/>
      <c r="N962" s="111"/>
      <c r="O962" s="110">
        <f>P960/O960</f>
        <v>51</v>
      </c>
      <c r="P962" s="111"/>
      <c r="Q962" s="110"/>
      <c r="R962" s="111"/>
      <c r="S962" s="110">
        <f>T960/S960</f>
        <v>40.393921703296705</v>
      </c>
      <c r="T962" s="111"/>
      <c r="U962" s="34"/>
      <c r="W962" s="34"/>
      <c r="X962" s="34"/>
      <c r="Y962" s="34"/>
      <c r="Z962" s="34"/>
      <c r="AA962" s="34"/>
      <c r="AB962" s="34"/>
      <c r="AC962" s="34"/>
    </row>
    <row r="963" spans="1:51" x14ac:dyDescent="0.25">
      <c r="A963" s="114" t="s">
        <v>863</v>
      </c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32"/>
      <c r="V963" s="51">
        <f t="shared" ref="V963:V971" si="235">$AY$1*H965</f>
        <v>0</v>
      </c>
      <c r="W963" s="32"/>
      <c r="X963" s="32"/>
      <c r="Y963" s="32"/>
      <c r="Z963" s="32"/>
      <c r="AA963" s="32"/>
      <c r="AB963" s="32"/>
      <c r="AC963" s="32"/>
      <c r="AE963">
        <v>50.408285714285718</v>
      </c>
      <c r="AG963">
        <v>0</v>
      </c>
      <c r="AH963">
        <v>0</v>
      </c>
      <c r="AY963">
        <v>0</v>
      </c>
    </row>
    <row r="964" spans="1:51" x14ac:dyDescent="0.25">
      <c r="A964" s="14" t="s">
        <v>864</v>
      </c>
      <c r="F964" s="53"/>
      <c r="G964" s="53"/>
      <c r="H964" s="52">
        <f t="shared" ref="H964:H998" si="236">G964*$AD$1</f>
        <v>0</v>
      </c>
      <c r="K964" s="53"/>
      <c r="L964" s="52">
        <f t="shared" ref="L964:L974" si="237">K964*AF$1</f>
        <v>0</v>
      </c>
      <c r="O964" s="54">
        <v>20</v>
      </c>
      <c r="P964" s="54">
        <v>1000</v>
      </c>
      <c r="Q964" s="54"/>
      <c r="R964" s="54"/>
      <c r="T964" s="52">
        <f t="shared" ref="T964:T974" si="238">S964*AE$963</f>
        <v>0</v>
      </c>
      <c r="V964" s="51">
        <f t="shared" si="235"/>
        <v>0</v>
      </c>
      <c r="AG964">
        <v>0</v>
      </c>
      <c r="AH964">
        <v>0</v>
      </c>
      <c r="AY964">
        <v>0</v>
      </c>
    </row>
    <row r="965" spans="1:51" x14ac:dyDescent="0.25">
      <c r="A965" s="14" t="s">
        <v>865</v>
      </c>
      <c r="F965" s="53"/>
      <c r="G965" s="53"/>
      <c r="H965" s="52">
        <f t="shared" si="236"/>
        <v>0</v>
      </c>
      <c r="K965" s="53"/>
      <c r="L965" s="52">
        <f t="shared" si="237"/>
        <v>0</v>
      </c>
      <c r="O965" s="54">
        <v>100</v>
      </c>
      <c r="P965" s="54">
        <v>5000</v>
      </c>
      <c r="Q965" s="54"/>
      <c r="R965" s="54"/>
      <c r="S965" s="53"/>
      <c r="T965" s="52">
        <f t="shared" si="238"/>
        <v>0</v>
      </c>
      <c r="V965" s="51">
        <f t="shared" si="235"/>
        <v>0</v>
      </c>
      <c r="AG965">
        <v>0</v>
      </c>
      <c r="AH965">
        <v>0</v>
      </c>
      <c r="AY965">
        <v>0</v>
      </c>
    </row>
    <row r="966" spans="1:51" x14ac:dyDescent="0.25">
      <c r="A966" s="12" t="s">
        <v>866</v>
      </c>
      <c r="H966" s="52">
        <f t="shared" si="236"/>
        <v>0</v>
      </c>
      <c r="L966" s="52">
        <f t="shared" si="237"/>
        <v>0</v>
      </c>
      <c r="O966" s="52">
        <v>20</v>
      </c>
      <c r="P966" s="52">
        <v>1000</v>
      </c>
      <c r="T966" s="52">
        <f t="shared" si="238"/>
        <v>0</v>
      </c>
      <c r="V966" s="51">
        <f t="shared" si="235"/>
        <v>0</v>
      </c>
      <c r="AG966">
        <v>0</v>
      </c>
      <c r="AH966">
        <v>0</v>
      </c>
      <c r="AY966">
        <v>0</v>
      </c>
    </row>
    <row r="967" spans="1:51" x14ac:dyDescent="0.25">
      <c r="A967" s="14" t="s">
        <v>867</v>
      </c>
      <c r="F967" s="53"/>
      <c r="G967" s="53"/>
      <c r="H967" s="52">
        <f t="shared" si="236"/>
        <v>0</v>
      </c>
      <c r="K967" s="53"/>
      <c r="L967" s="52">
        <f t="shared" si="237"/>
        <v>0</v>
      </c>
      <c r="O967" s="54">
        <v>10</v>
      </c>
      <c r="P967" s="54">
        <v>400</v>
      </c>
      <c r="Q967" s="54"/>
      <c r="R967" s="54"/>
      <c r="S967" s="53"/>
      <c r="T967" s="52">
        <f t="shared" si="238"/>
        <v>0</v>
      </c>
      <c r="V967" s="51">
        <f t="shared" si="235"/>
        <v>0</v>
      </c>
      <c r="AG967">
        <v>0</v>
      </c>
      <c r="AH967">
        <v>0</v>
      </c>
      <c r="AY967">
        <v>0</v>
      </c>
    </row>
    <row r="968" spans="1:51" x14ac:dyDescent="0.25">
      <c r="A968" s="14" t="s">
        <v>868</v>
      </c>
      <c r="H968" s="52">
        <f t="shared" si="236"/>
        <v>0</v>
      </c>
      <c r="L968" s="52">
        <f t="shared" si="237"/>
        <v>0</v>
      </c>
      <c r="O968" s="52">
        <v>70</v>
      </c>
      <c r="P968" s="52">
        <v>3500</v>
      </c>
      <c r="T968" s="52">
        <f t="shared" si="238"/>
        <v>0</v>
      </c>
      <c r="V968" s="51">
        <f t="shared" si="235"/>
        <v>0</v>
      </c>
      <c r="AG968">
        <v>0</v>
      </c>
      <c r="AH968">
        <v>0</v>
      </c>
      <c r="AY968">
        <v>0</v>
      </c>
    </row>
    <row r="969" spans="1:51" x14ac:dyDescent="0.25">
      <c r="A969" s="9" t="s">
        <v>869</v>
      </c>
      <c r="H969" s="52">
        <f t="shared" si="236"/>
        <v>0</v>
      </c>
      <c r="L969" s="52">
        <f t="shared" si="237"/>
        <v>0</v>
      </c>
      <c r="S969" s="52">
        <v>15</v>
      </c>
      <c r="T969" s="52">
        <f t="shared" si="238"/>
        <v>756.12428571428575</v>
      </c>
      <c r="V969" s="51">
        <f t="shared" si="235"/>
        <v>0</v>
      </c>
      <c r="AG969">
        <v>0</v>
      </c>
      <c r="AH969">
        <v>0</v>
      </c>
      <c r="AY969">
        <v>0</v>
      </c>
    </row>
    <row r="970" spans="1:51" x14ac:dyDescent="0.25">
      <c r="A970" s="15" t="s">
        <v>870</v>
      </c>
      <c r="H970" s="52">
        <f t="shared" si="236"/>
        <v>0</v>
      </c>
      <c r="K970" s="53"/>
      <c r="L970" s="52">
        <f t="shared" si="237"/>
        <v>0</v>
      </c>
      <c r="O970" s="54"/>
      <c r="P970" s="54"/>
      <c r="Q970" s="54"/>
      <c r="R970" s="54"/>
      <c r="S970" s="53">
        <v>21</v>
      </c>
      <c r="T970" s="52">
        <f t="shared" si="238"/>
        <v>1058.5740000000001</v>
      </c>
      <c r="V970" s="51">
        <f t="shared" si="235"/>
        <v>0</v>
      </c>
      <c r="AG970">
        <v>0</v>
      </c>
      <c r="AH970">
        <v>0</v>
      </c>
      <c r="AY970">
        <v>0</v>
      </c>
    </row>
    <row r="971" spans="1:51" x14ac:dyDescent="0.25">
      <c r="A971" s="12" t="s">
        <v>871</v>
      </c>
      <c r="H971" s="52">
        <f t="shared" si="236"/>
        <v>0</v>
      </c>
      <c r="L971" s="52">
        <f t="shared" si="237"/>
        <v>0</v>
      </c>
      <c r="S971" s="52">
        <v>17</v>
      </c>
      <c r="T971" s="52">
        <f t="shared" si="238"/>
        <v>856.94085714285723</v>
      </c>
      <c r="V971" s="51">
        <f t="shared" si="235"/>
        <v>0</v>
      </c>
      <c r="AG971">
        <v>0</v>
      </c>
      <c r="AH971">
        <v>0</v>
      </c>
      <c r="AY971">
        <v>0</v>
      </c>
    </row>
    <row r="972" spans="1:51" x14ac:dyDescent="0.25">
      <c r="A972" s="14" t="s">
        <v>872</v>
      </c>
      <c r="F972" s="53"/>
      <c r="G972" s="53"/>
      <c r="H972" s="52">
        <f t="shared" si="236"/>
        <v>0</v>
      </c>
      <c r="L972" s="52">
        <f t="shared" si="237"/>
        <v>0</v>
      </c>
      <c r="O972" s="54"/>
      <c r="P972" s="54"/>
      <c r="Q972" s="54"/>
      <c r="R972" s="54"/>
      <c r="S972" s="53">
        <v>21</v>
      </c>
      <c r="T972" s="52">
        <f t="shared" si="238"/>
        <v>1058.5740000000001</v>
      </c>
      <c r="V972" s="51" t="e">
        <f>$AY$1*#REF!</f>
        <v>#REF!</v>
      </c>
      <c r="AG972">
        <v>0</v>
      </c>
      <c r="AH972">
        <v>0</v>
      </c>
      <c r="AY972">
        <v>0</v>
      </c>
    </row>
    <row r="973" spans="1:51" x14ac:dyDescent="0.25">
      <c r="A973" s="14" t="s">
        <v>873</v>
      </c>
      <c r="F973" s="53"/>
      <c r="G973" s="53"/>
      <c r="H973" s="52">
        <f t="shared" si="236"/>
        <v>0</v>
      </c>
      <c r="L973" s="52">
        <f t="shared" si="237"/>
        <v>0</v>
      </c>
      <c r="O973" s="54"/>
      <c r="P973" s="54"/>
      <c r="Q973" s="54"/>
      <c r="R973" s="54"/>
      <c r="S973" s="53">
        <v>19</v>
      </c>
      <c r="T973" s="52">
        <f t="shared" si="238"/>
        <v>957.75742857142859</v>
      </c>
      <c r="V973" s="51">
        <f>$AY$1*H974</f>
        <v>0</v>
      </c>
      <c r="AG973">
        <v>0</v>
      </c>
      <c r="AH973">
        <v>0</v>
      </c>
      <c r="AY973">
        <v>0</v>
      </c>
    </row>
    <row r="974" spans="1:51" x14ac:dyDescent="0.25">
      <c r="A974" s="9" t="s">
        <v>874</v>
      </c>
      <c r="H974" s="52">
        <f t="shared" si="236"/>
        <v>0</v>
      </c>
      <c r="L974" s="52">
        <f t="shared" si="237"/>
        <v>0</v>
      </c>
      <c r="S974" s="52">
        <v>10</v>
      </c>
      <c r="T974" s="52">
        <f t="shared" si="238"/>
        <v>504.08285714285716</v>
      </c>
      <c r="V974" s="51" t="e">
        <f>$AY$1*#REF!</f>
        <v>#REF!</v>
      </c>
      <c r="AG974">
        <v>0</v>
      </c>
      <c r="AH974">
        <v>0</v>
      </c>
      <c r="AY974">
        <v>0</v>
      </c>
    </row>
    <row r="975" spans="1:51" ht="15.75" customHeight="1" x14ac:dyDescent="0.25">
      <c r="A975" s="13" t="s">
        <v>875</v>
      </c>
      <c r="C975" s="52">
        <v>65352</v>
      </c>
      <c r="F975" s="53">
        <v>579.26</v>
      </c>
      <c r="G975" s="53">
        <v>579</v>
      </c>
      <c r="H975" s="52">
        <f>AY975</f>
        <v>21778.695471379138</v>
      </c>
      <c r="K975" s="53">
        <v>341</v>
      </c>
      <c r="L975" s="52">
        <v>10250</v>
      </c>
      <c r="O975" s="106" t="s">
        <v>1362</v>
      </c>
      <c r="P975" s="106"/>
      <c r="Q975" s="106"/>
      <c r="R975" s="106"/>
      <c r="S975" s="106" t="s">
        <v>1361</v>
      </c>
      <c r="T975" s="106"/>
      <c r="U975" s="31"/>
      <c r="V975" s="51">
        <f>$AY$1*H977</f>
        <v>0</v>
      </c>
      <c r="W975" s="31"/>
      <c r="X975" s="31"/>
      <c r="Y975" s="31"/>
      <c r="Z975" s="31"/>
      <c r="AA975" s="31"/>
      <c r="AB975" s="31"/>
      <c r="AC975" s="31"/>
      <c r="AG975">
        <v>347.55599999999998</v>
      </c>
      <c r="AH975">
        <v>231.70400000000001</v>
      </c>
      <c r="AY975">
        <v>21778.695471379138</v>
      </c>
    </row>
    <row r="976" spans="1:51" x14ac:dyDescent="0.25">
      <c r="A976" s="16" t="s">
        <v>1317</v>
      </c>
      <c r="B976" s="52">
        <v>1</v>
      </c>
      <c r="F976" s="53">
        <v>873.8</v>
      </c>
      <c r="G976" s="53">
        <v>524</v>
      </c>
      <c r="H976" s="52">
        <f>AY976</f>
        <v>32293.60377116481</v>
      </c>
      <c r="K976" s="53">
        <v>347</v>
      </c>
      <c r="L976" s="52">
        <f t="shared" ref="L976:L982" si="239">K976*AF$1</f>
        <v>10410</v>
      </c>
      <c r="O976" s="106" t="s">
        <v>1332</v>
      </c>
      <c r="P976" s="106"/>
      <c r="Q976" s="106"/>
      <c r="R976" s="106"/>
      <c r="S976" s="106" t="s">
        <v>1332</v>
      </c>
      <c r="T976" s="106"/>
      <c r="U976" s="31"/>
      <c r="V976" s="51" t="e">
        <f>$AY$1*#REF!</f>
        <v>#REF!</v>
      </c>
      <c r="W976" s="31"/>
      <c r="X976" s="31"/>
      <c r="Y976" s="31"/>
      <c r="Z976" s="31"/>
      <c r="AA976" s="31"/>
      <c r="AB976" s="31"/>
      <c r="AC976" s="31"/>
      <c r="AG976">
        <v>524.28</v>
      </c>
      <c r="AH976">
        <v>349.52</v>
      </c>
      <c r="AY976">
        <v>32293.60377116481</v>
      </c>
    </row>
    <row r="977" spans="1:51" x14ac:dyDescent="0.25">
      <c r="A977" s="16" t="s">
        <v>876</v>
      </c>
      <c r="F977" s="71"/>
      <c r="G977" s="71"/>
      <c r="H977" s="52">
        <f t="shared" si="236"/>
        <v>0</v>
      </c>
      <c r="L977" s="52">
        <f t="shared" si="239"/>
        <v>0</v>
      </c>
      <c r="O977" s="52">
        <v>50</v>
      </c>
      <c r="P977" s="52">
        <v>2500</v>
      </c>
      <c r="T977" s="52">
        <f>S977*AE$963</f>
        <v>0</v>
      </c>
      <c r="V977" s="51">
        <f>$AY$1*H978</f>
        <v>0</v>
      </c>
      <c r="AG977">
        <v>0</v>
      </c>
      <c r="AH977">
        <v>0</v>
      </c>
      <c r="AY977">
        <v>0</v>
      </c>
    </row>
    <row r="978" spans="1:51" x14ac:dyDescent="0.25">
      <c r="A978" s="9" t="s">
        <v>877</v>
      </c>
      <c r="H978" s="52">
        <f t="shared" si="236"/>
        <v>0</v>
      </c>
      <c r="L978" s="52">
        <f t="shared" si="239"/>
        <v>0</v>
      </c>
      <c r="O978" s="52">
        <v>60</v>
      </c>
      <c r="P978" s="52">
        <v>2400</v>
      </c>
      <c r="T978" s="52">
        <f>S978*AE$963</f>
        <v>0</v>
      </c>
      <c r="V978" s="51">
        <f>$AY$1*H980</f>
        <v>31812.588556221745</v>
      </c>
      <c r="AG978">
        <v>0</v>
      </c>
      <c r="AH978">
        <v>0</v>
      </c>
      <c r="AY978">
        <v>0</v>
      </c>
    </row>
    <row r="979" spans="1:51" x14ac:dyDescent="0.25">
      <c r="A979" s="9" t="s">
        <v>878</v>
      </c>
      <c r="H979" s="52">
        <f t="shared" si="236"/>
        <v>0</v>
      </c>
      <c r="L979" s="52">
        <f t="shared" si="239"/>
        <v>0</v>
      </c>
      <c r="O979" s="52">
        <v>80</v>
      </c>
      <c r="P979" s="52">
        <v>3200</v>
      </c>
      <c r="S979" s="52">
        <v>22</v>
      </c>
      <c r="T979" s="52">
        <f>S979*AE$963</f>
        <v>1108.9822857142858</v>
      </c>
      <c r="V979" s="51">
        <f>$AY$1*H981</f>
        <v>29337.467249788016</v>
      </c>
      <c r="AG979">
        <v>0</v>
      </c>
      <c r="AH979">
        <v>0</v>
      </c>
      <c r="AY979">
        <v>0</v>
      </c>
    </row>
    <row r="980" spans="1:51" x14ac:dyDescent="0.25">
      <c r="A980" s="15" t="s">
        <v>879</v>
      </c>
      <c r="C980" s="52">
        <v>65352</v>
      </c>
      <c r="F980" s="52">
        <v>873.78500000000008</v>
      </c>
      <c r="G980" s="52">
        <v>874</v>
      </c>
      <c r="H980" s="52">
        <f>AY980</f>
        <v>32874.922006883193</v>
      </c>
      <c r="K980" s="53">
        <v>357</v>
      </c>
      <c r="L980" s="52">
        <f t="shared" si="239"/>
        <v>10710</v>
      </c>
      <c r="O980" s="106" t="s">
        <v>1332</v>
      </c>
      <c r="P980" s="106"/>
      <c r="Q980" s="106"/>
      <c r="R980" s="106"/>
      <c r="S980" s="106" t="s">
        <v>1346</v>
      </c>
      <c r="T980" s="106"/>
      <c r="U980" s="31"/>
      <c r="V980" s="51" t="e">
        <f>$AY$1*#REF!</f>
        <v>#REF!</v>
      </c>
      <c r="W980" s="31"/>
      <c r="X980" s="31"/>
      <c r="Y980" s="31"/>
      <c r="Z980" s="31"/>
      <c r="AA980" s="31"/>
      <c r="AB980" s="31"/>
      <c r="AC980" s="31"/>
      <c r="AG980">
        <v>524.27100000000007</v>
      </c>
      <c r="AH980">
        <v>349.51400000000007</v>
      </c>
      <c r="AY980">
        <v>32874.922006883193</v>
      </c>
    </row>
    <row r="981" spans="1:51" x14ac:dyDescent="0.25">
      <c r="A981" s="14" t="s">
        <v>880</v>
      </c>
      <c r="F981" s="53">
        <v>806.46499999999992</v>
      </c>
      <c r="G981" s="53">
        <v>806</v>
      </c>
      <c r="H981" s="52">
        <f>AY981</f>
        <v>30317.147754631409</v>
      </c>
      <c r="K981" s="52">
        <v>350</v>
      </c>
      <c r="L981" s="52">
        <f t="shared" si="239"/>
        <v>10500</v>
      </c>
      <c r="O981" s="54"/>
      <c r="P981" s="54"/>
      <c r="Q981" s="54"/>
      <c r="R981" s="54"/>
      <c r="S981" s="53"/>
      <c r="T981" s="52">
        <f>S981*AE$963</f>
        <v>0</v>
      </c>
      <c r="V981" s="51" t="e">
        <f>$AY$1*#REF!</f>
        <v>#REF!</v>
      </c>
      <c r="AG981">
        <v>483.87899999999991</v>
      </c>
      <c r="AH981">
        <v>322.58600000000001</v>
      </c>
      <c r="AY981">
        <v>30317.147754631409</v>
      </c>
    </row>
    <row r="982" spans="1:51" x14ac:dyDescent="0.25">
      <c r="A982" s="13" t="s">
        <v>881</v>
      </c>
      <c r="F982" s="52">
        <v>1841.73</v>
      </c>
      <c r="G982" s="52">
        <v>1842</v>
      </c>
      <c r="H982" s="52">
        <f>AY982</f>
        <v>69285.590774232085</v>
      </c>
      <c r="K982" s="52">
        <v>490</v>
      </c>
      <c r="L982" s="52">
        <f t="shared" si="239"/>
        <v>14700</v>
      </c>
      <c r="O982" s="54"/>
      <c r="P982" s="54"/>
      <c r="Q982" s="54"/>
      <c r="R982" s="54"/>
      <c r="S982" s="53"/>
      <c r="T982" s="52">
        <f>S982*AE$963</f>
        <v>0</v>
      </c>
      <c r="V982" s="51">
        <f t="shared" ref="V982:V998" si="240">$AY$1*H984</f>
        <v>25551.987604654078</v>
      </c>
      <c r="AG982">
        <v>1105.038</v>
      </c>
      <c r="AH982">
        <v>736.69200000000001</v>
      </c>
      <c r="AY982">
        <v>69285.590774232085</v>
      </c>
    </row>
    <row r="983" spans="1:51" x14ac:dyDescent="0.25">
      <c r="A983" s="14" t="s">
        <v>882</v>
      </c>
      <c r="F983" s="53">
        <v>702.13</v>
      </c>
      <c r="G983" s="53">
        <v>359</v>
      </c>
      <c r="H983" s="52">
        <f t="shared" ref="H983:H984" si="241">AY983</f>
        <v>13521.470858638557</v>
      </c>
      <c r="O983" s="54"/>
      <c r="P983" s="54"/>
      <c r="Q983" s="54"/>
      <c r="R983" s="54"/>
      <c r="S983" s="53"/>
      <c r="T983" s="52">
        <f>S983*AE$963</f>
        <v>0</v>
      </c>
      <c r="V983" s="51">
        <f t="shared" si="240"/>
        <v>0</v>
      </c>
      <c r="AG983">
        <v>421.27799999999996</v>
      </c>
      <c r="AH983">
        <v>280.85200000000003</v>
      </c>
      <c r="AY983">
        <v>13521.470858638557</v>
      </c>
    </row>
    <row r="984" spans="1:51" x14ac:dyDescent="0.25">
      <c r="A984" s="14" t="s">
        <v>883</v>
      </c>
      <c r="C984" s="52">
        <v>65352</v>
      </c>
      <c r="F984" s="53">
        <v>702.1</v>
      </c>
      <c r="G984" s="53">
        <v>702</v>
      </c>
      <c r="H984" s="52">
        <f t="shared" si="241"/>
        <v>26405.257721775743</v>
      </c>
      <c r="K984" s="52">
        <v>342</v>
      </c>
      <c r="L984" s="52">
        <f t="shared" ref="L984:L998" si="242">K984*AF$1</f>
        <v>10260</v>
      </c>
      <c r="O984" s="115" t="s">
        <v>1332</v>
      </c>
      <c r="P984" s="115"/>
      <c r="Q984" s="115"/>
      <c r="R984" s="115"/>
      <c r="S984" s="106" t="s">
        <v>1346</v>
      </c>
      <c r="T984" s="106"/>
      <c r="U984" s="31"/>
      <c r="V984" s="51">
        <f t="shared" si="240"/>
        <v>0</v>
      </c>
      <c r="W984" s="31"/>
      <c r="X984" s="31"/>
      <c r="Y984" s="31"/>
      <c r="Z984" s="31"/>
      <c r="AA984" s="31"/>
      <c r="AB984" s="31"/>
      <c r="AC984" s="31"/>
      <c r="AG984">
        <v>421.26</v>
      </c>
      <c r="AH984">
        <v>280.84000000000003</v>
      </c>
      <c r="AY984">
        <v>26405.257721775743</v>
      </c>
    </row>
    <row r="985" spans="1:51" x14ac:dyDescent="0.25">
      <c r="A985" s="14" t="s">
        <v>884</v>
      </c>
      <c r="F985" s="53"/>
      <c r="G985" s="53"/>
      <c r="H985" s="52">
        <f t="shared" si="236"/>
        <v>0</v>
      </c>
      <c r="K985" s="53"/>
      <c r="L985" s="52">
        <f t="shared" si="242"/>
        <v>0</v>
      </c>
      <c r="O985" s="54"/>
      <c r="P985" s="54"/>
      <c r="Q985" s="54"/>
      <c r="R985" s="54"/>
      <c r="S985" s="52">
        <v>8</v>
      </c>
      <c r="T985" s="52">
        <f t="shared" ref="T985:T998" si="243">S985*AE$963</f>
        <v>403.26628571428574</v>
      </c>
      <c r="V985" s="51">
        <f t="shared" si="240"/>
        <v>0</v>
      </c>
      <c r="AG985">
        <v>0</v>
      </c>
      <c r="AH985">
        <v>0</v>
      </c>
      <c r="AY985">
        <v>0</v>
      </c>
    </row>
    <row r="986" spans="1:51" x14ac:dyDescent="0.25">
      <c r="A986" s="9" t="s">
        <v>885</v>
      </c>
      <c r="H986" s="52">
        <f t="shared" si="236"/>
        <v>0</v>
      </c>
      <c r="L986" s="52">
        <f t="shared" si="242"/>
        <v>0</v>
      </c>
      <c r="S986" s="52">
        <v>12</v>
      </c>
      <c r="T986" s="52">
        <f t="shared" si="243"/>
        <v>604.89942857142864</v>
      </c>
      <c r="V986" s="51">
        <f t="shared" si="240"/>
        <v>0</v>
      </c>
      <c r="AG986">
        <v>0</v>
      </c>
      <c r="AH986">
        <v>0</v>
      </c>
      <c r="AY986">
        <v>0</v>
      </c>
    </row>
    <row r="987" spans="1:51" x14ac:dyDescent="0.25">
      <c r="A987" s="9" t="s">
        <v>886</v>
      </c>
      <c r="H987" s="52">
        <f t="shared" si="236"/>
        <v>0</v>
      </c>
      <c r="L987" s="52">
        <f t="shared" si="242"/>
        <v>0</v>
      </c>
      <c r="O987" s="52">
        <v>50</v>
      </c>
      <c r="P987" s="52">
        <v>2500</v>
      </c>
      <c r="S987" s="53">
        <v>12</v>
      </c>
      <c r="T987" s="52">
        <f t="shared" si="243"/>
        <v>604.89942857142864</v>
      </c>
      <c r="V987" s="51">
        <f t="shared" si="240"/>
        <v>0</v>
      </c>
      <c r="AG987">
        <v>0</v>
      </c>
      <c r="AH987">
        <v>0</v>
      </c>
      <c r="AY987">
        <v>0</v>
      </c>
    </row>
    <row r="988" spans="1:51" x14ac:dyDescent="0.25">
      <c r="A988" s="9" t="s">
        <v>887</v>
      </c>
      <c r="C988" s="53"/>
      <c r="D988" s="53"/>
      <c r="E988" s="53"/>
      <c r="F988" s="53"/>
      <c r="G988" s="53"/>
      <c r="H988" s="52">
        <f t="shared" si="236"/>
        <v>0</v>
      </c>
      <c r="K988" s="53"/>
      <c r="L988" s="52">
        <f t="shared" si="242"/>
        <v>0</v>
      </c>
      <c r="O988" s="53"/>
      <c r="P988" s="53"/>
      <c r="Q988" s="53"/>
      <c r="R988" s="53"/>
      <c r="S988" s="53">
        <v>10</v>
      </c>
      <c r="T988" s="52">
        <f t="shared" si="243"/>
        <v>504.08285714285716</v>
      </c>
      <c r="V988" s="51">
        <f t="shared" si="240"/>
        <v>0</v>
      </c>
      <c r="AG988">
        <v>0</v>
      </c>
      <c r="AH988">
        <v>0</v>
      </c>
      <c r="AY988">
        <v>0</v>
      </c>
    </row>
    <row r="989" spans="1:51" x14ac:dyDescent="0.25">
      <c r="A989" s="13" t="s">
        <v>888</v>
      </c>
      <c r="C989" s="53"/>
      <c r="D989" s="53"/>
      <c r="E989" s="53"/>
      <c r="F989" s="53"/>
      <c r="G989" s="53"/>
      <c r="H989" s="52">
        <f t="shared" si="236"/>
        <v>0</v>
      </c>
      <c r="K989" s="53"/>
      <c r="L989" s="52">
        <f t="shared" si="242"/>
        <v>0</v>
      </c>
      <c r="O989" s="53"/>
      <c r="P989" s="53"/>
      <c r="Q989" s="53"/>
      <c r="R989" s="53"/>
      <c r="S989" s="53">
        <v>20</v>
      </c>
      <c r="T989" s="52">
        <f t="shared" si="243"/>
        <v>1008.1657142857143</v>
      </c>
      <c r="V989" s="51">
        <f t="shared" si="240"/>
        <v>0</v>
      </c>
      <c r="AG989">
        <v>0</v>
      </c>
      <c r="AH989">
        <v>0</v>
      </c>
      <c r="AY989">
        <v>0</v>
      </c>
    </row>
    <row r="990" spans="1:51" x14ac:dyDescent="0.25">
      <c r="A990" s="14" t="s">
        <v>889</v>
      </c>
      <c r="F990" s="53"/>
      <c r="G990" s="53"/>
      <c r="H990" s="52">
        <f t="shared" si="236"/>
        <v>0</v>
      </c>
      <c r="L990" s="52">
        <f t="shared" si="242"/>
        <v>0</v>
      </c>
      <c r="O990" s="54"/>
      <c r="P990" s="54"/>
      <c r="Q990" s="54"/>
      <c r="R990" s="54"/>
      <c r="S990" s="53">
        <v>15</v>
      </c>
      <c r="T990" s="52">
        <f t="shared" si="243"/>
        <v>756.12428571428575</v>
      </c>
      <c r="V990" s="51">
        <f t="shared" si="240"/>
        <v>0</v>
      </c>
      <c r="AG990">
        <v>0</v>
      </c>
      <c r="AH990">
        <v>0</v>
      </c>
      <c r="AY990">
        <v>0</v>
      </c>
    </row>
    <row r="991" spans="1:51" x14ac:dyDescent="0.25">
      <c r="A991" s="9" t="s">
        <v>890</v>
      </c>
      <c r="H991" s="52">
        <f t="shared" si="236"/>
        <v>0</v>
      </c>
      <c r="L991" s="52">
        <f t="shared" si="242"/>
        <v>0</v>
      </c>
      <c r="S991" s="52">
        <v>17</v>
      </c>
      <c r="T991" s="52">
        <f t="shared" si="243"/>
        <v>856.94085714285723</v>
      </c>
      <c r="V991" s="51">
        <f t="shared" si="240"/>
        <v>0</v>
      </c>
      <c r="AG991">
        <v>0</v>
      </c>
      <c r="AH991">
        <v>0</v>
      </c>
      <c r="AY991">
        <v>0</v>
      </c>
    </row>
    <row r="992" spans="1:51" x14ac:dyDescent="0.25">
      <c r="A992" s="12" t="s">
        <v>891</v>
      </c>
      <c r="H992" s="52">
        <f t="shared" si="236"/>
        <v>0</v>
      </c>
      <c r="L992" s="52">
        <f t="shared" si="242"/>
        <v>0</v>
      </c>
      <c r="O992" s="52">
        <v>50</v>
      </c>
      <c r="P992" s="52">
        <v>2500</v>
      </c>
      <c r="S992" s="53">
        <v>16</v>
      </c>
      <c r="T992" s="52">
        <f t="shared" si="243"/>
        <v>806.53257142857149</v>
      </c>
      <c r="V992" s="51">
        <f t="shared" si="240"/>
        <v>0</v>
      </c>
      <c r="AG992">
        <v>0</v>
      </c>
      <c r="AH992">
        <v>0</v>
      </c>
      <c r="AY992">
        <v>0</v>
      </c>
    </row>
    <row r="993" spans="1:51" x14ac:dyDescent="0.25">
      <c r="A993" s="9" t="s">
        <v>892</v>
      </c>
      <c r="H993" s="52">
        <f t="shared" si="236"/>
        <v>0</v>
      </c>
      <c r="L993" s="52">
        <f t="shared" si="242"/>
        <v>0</v>
      </c>
      <c r="O993" s="52">
        <v>190</v>
      </c>
      <c r="P993" s="52">
        <v>9500</v>
      </c>
      <c r="S993" s="52">
        <v>50</v>
      </c>
      <c r="T993" s="52">
        <f t="shared" si="243"/>
        <v>2520.4142857142861</v>
      </c>
      <c r="V993" s="51">
        <f t="shared" si="240"/>
        <v>0</v>
      </c>
      <c r="AG993">
        <v>0</v>
      </c>
      <c r="AH993">
        <v>0</v>
      </c>
      <c r="AY993">
        <v>0</v>
      </c>
    </row>
    <row r="994" spans="1:51" x14ac:dyDescent="0.25">
      <c r="A994" s="15" t="s">
        <v>893</v>
      </c>
      <c r="F994" s="53"/>
      <c r="G994" s="53"/>
      <c r="H994" s="52">
        <f t="shared" si="236"/>
        <v>0</v>
      </c>
      <c r="L994" s="52">
        <f t="shared" si="242"/>
        <v>0</v>
      </c>
      <c r="O994" s="53"/>
      <c r="P994" s="53"/>
      <c r="Q994" s="53"/>
      <c r="R994" s="53"/>
      <c r="S994" s="53">
        <v>10</v>
      </c>
      <c r="T994" s="52">
        <f t="shared" si="243"/>
        <v>504.08285714285716</v>
      </c>
      <c r="V994" s="51">
        <f t="shared" si="240"/>
        <v>0</v>
      </c>
      <c r="AG994">
        <v>0</v>
      </c>
      <c r="AH994">
        <v>0</v>
      </c>
      <c r="AY994">
        <v>0</v>
      </c>
    </row>
    <row r="995" spans="1:51" x14ac:dyDescent="0.25">
      <c r="A995" s="14" t="s">
        <v>894</v>
      </c>
      <c r="F995" s="53"/>
      <c r="G995" s="53"/>
      <c r="H995" s="52">
        <f t="shared" si="236"/>
        <v>0</v>
      </c>
      <c r="K995" s="53"/>
      <c r="L995" s="52">
        <f t="shared" si="242"/>
        <v>0</v>
      </c>
      <c r="O995" s="54"/>
      <c r="P995" s="54"/>
      <c r="Q995" s="54"/>
      <c r="R995" s="54"/>
      <c r="S995" s="53">
        <v>10</v>
      </c>
      <c r="T995" s="52">
        <f t="shared" si="243"/>
        <v>504.08285714285716</v>
      </c>
      <c r="V995" s="51">
        <f t="shared" si="240"/>
        <v>0</v>
      </c>
      <c r="AG995">
        <v>0</v>
      </c>
      <c r="AH995">
        <v>0</v>
      </c>
      <c r="AY995">
        <v>0</v>
      </c>
    </row>
    <row r="996" spans="1:51" x14ac:dyDescent="0.25">
      <c r="A996" s="14" t="s">
        <v>895</v>
      </c>
      <c r="F996" s="53"/>
      <c r="G996" s="53"/>
      <c r="H996" s="52">
        <f t="shared" si="236"/>
        <v>0</v>
      </c>
      <c r="L996" s="52">
        <f t="shared" si="242"/>
        <v>0</v>
      </c>
      <c r="O996" s="54"/>
      <c r="P996" s="54"/>
      <c r="Q996" s="54"/>
      <c r="R996" s="54"/>
      <c r="S996" s="53">
        <v>30</v>
      </c>
      <c r="T996" s="52">
        <f t="shared" si="243"/>
        <v>1512.2485714285715</v>
      </c>
      <c r="V996" s="51">
        <f t="shared" si="240"/>
        <v>0</v>
      </c>
      <c r="AG996">
        <v>0</v>
      </c>
      <c r="AH996">
        <v>0</v>
      </c>
      <c r="AY996">
        <v>0</v>
      </c>
    </row>
    <row r="997" spans="1:51" x14ac:dyDescent="0.25">
      <c r="A997" s="14" t="s">
        <v>896</v>
      </c>
      <c r="F997" s="53"/>
      <c r="G997" s="53"/>
      <c r="H997" s="52">
        <f t="shared" si="236"/>
        <v>0</v>
      </c>
      <c r="L997" s="52">
        <f t="shared" si="242"/>
        <v>0</v>
      </c>
      <c r="O997" s="54"/>
      <c r="P997" s="54"/>
      <c r="Q997" s="54"/>
      <c r="R997" s="54"/>
      <c r="S997" s="53">
        <v>15</v>
      </c>
      <c r="T997" s="52">
        <f t="shared" si="243"/>
        <v>756.12428571428575</v>
      </c>
      <c r="V997" s="51">
        <f t="shared" si="240"/>
        <v>219158.22957154474</v>
      </c>
      <c r="AG997">
        <v>0</v>
      </c>
      <c r="AH997">
        <v>0</v>
      </c>
      <c r="AY997">
        <v>0</v>
      </c>
    </row>
    <row r="998" spans="1:51" x14ac:dyDescent="0.25">
      <c r="A998" s="13" t="s">
        <v>897</v>
      </c>
      <c r="F998" s="53"/>
      <c r="G998" s="53"/>
      <c r="H998" s="52">
        <f t="shared" si="236"/>
        <v>0</v>
      </c>
      <c r="K998" s="53"/>
      <c r="L998" s="52">
        <f t="shared" si="242"/>
        <v>0</v>
      </c>
      <c r="O998" s="53">
        <v>50</v>
      </c>
      <c r="P998" s="53">
        <v>2000</v>
      </c>
      <c r="Q998" s="53"/>
      <c r="R998" s="53"/>
      <c r="S998" s="53"/>
      <c r="T998" s="52">
        <f t="shared" si="243"/>
        <v>0</v>
      </c>
      <c r="V998" s="51">
        <f t="shared" si="240"/>
        <v>0</v>
      </c>
      <c r="AG998">
        <v>0</v>
      </c>
      <c r="AH998">
        <v>0</v>
      </c>
      <c r="AY998">
        <v>0</v>
      </c>
    </row>
    <row r="999" spans="1:51" x14ac:dyDescent="0.25">
      <c r="A999" s="21" t="s">
        <v>638</v>
      </c>
      <c r="B999" s="22">
        <f>SUM(B964:B998)</f>
        <v>1</v>
      </c>
      <c r="C999" s="22">
        <f t="shared" ref="C999:T999" si="244">SUM(C964:C998)</f>
        <v>196056</v>
      </c>
      <c r="D999" s="22">
        <f t="shared" si="244"/>
        <v>0</v>
      </c>
      <c r="E999" s="22">
        <f t="shared" si="244"/>
        <v>0</v>
      </c>
      <c r="F999" s="22">
        <f t="shared" si="244"/>
        <v>6379.2700000000013</v>
      </c>
      <c r="G999" s="22">
        <f t="shared" si="244"/>
        <v>5686</v>
      </c>
      <c r="H999" s="22">
        <f t="shared" si="244"/>
        <v>226476.68835870494</v>
      </c>
      <c r="I999" s="22">
        <f t="shared" si="244"/>
        <v>0</v>
      </c>
      <c r="J999" s="22">
        <f t="shared" si="244"/>
        <v>0</v>
      </c>
      <c r="K999" s="22">
        <f t="shared" si="244"/>
        <v>2227</v>
      </c>
      <c r="L999" s="22">
        <f t="shared" si="244"/>
        <v>66830</v>
      </c>
      <c r="M999" s="22">
        <f t="shared" si="244"/>
        <v>0</v>
      </c>
      <c r="N999" s="22">
        <f t="shared" si="244"/>
        <v>0</v>
      </c>
      <c r="O999" s="22">
        <f t="shared" si="244"/>
        <v>750</v>
      </c>
      <c r="P999" s="22">
        <f t="shared" si="244"/>
        <v>35500</v>
      </c>
      <c r="Q999" s="22">
        <f t="shared" si="244"/>
        <v>0</v>
      </c>
      <c r="R999" s="22">
        <f t="shared" si="244"/>
        <v>0</v>
      </c>
      <c r="S999" s="22">
        <f t="shared" si="244"/>
        <v>350</v>
      </c>
      <c r="T999" s="22">
        <f t="shared" si="244"/>
        <v>17642.900000000005</v>
      </c>
      <c r="U999" s="37"/>
      <c r="V999" s="51">
        <f>$AY$1*H1002</f>
        <v>0</v>
      </c>
      <c r="W999" s="37"/>
      <c r="X999" s="37"/>
      <c r="Y999" s="37"/>
      <c r="Z999" s="37"/>
      <c r="AA999" s="37"/>
      <c r="AB999" s="37"/>
      <c r="AC999" s="37"/>
      <c r="AG999">
        <v>6025.3289999999997</v>
      </c>
      <c r="AH999">
        <v>4016.8860000000004</v>
      </c>
      <c r="AY999">
        <v>226476.68835870494</v>
      </c>
    </row>
    <row r="1000" spans="1:51" hidden="1" x14ac:dyDescent="0.25">
      <c r="A1000" s="21" t="s">
        <v>1425</v>
      </c>
      <c r="B1000" s="22"/>
      <c r="C1000" s="22"/>
      <c r="D1000" s="22">
        <v>0</v>
      </c>
      <c r="E1000" s="22">
        <v>0</v>
      </c>
      <c r="F1000" s="22">
        <v>10042.215</v>
      </c>
      <c r="G1000" s="22">
        <f>G999-6021</f>
        <v>-335</v>
      </c>
      <c r="H1000" s="22"/>
      <c r="I1000" s="22">
        <v>0</v>
      </c>
      <c r="J1000" s="22">
        <v>0</v>
      </c>
      <c r="K1000" s="22"/>
      <c r="L1000" s="22"/>
      <c r="M1000" s="22">
        <v>0</v>
      </c>
      <c r="N1000" s="22">
        <v>0</v>
      </c>
      <c r="O1000" s="22"/>
      <c r="P1000" s="22"/>
      <c r="Q1000" s="22">
        <v>0</v>
      </c>
      <c r="R1000" s="22">
        <v>0</v>
      </c>
      <c r="S1000" s="22"/>
      <c r="T1000" s="22"/>
      <c r="U1000" s="37"/>
      <c r="V1000" s="51">
        <f>$AY$1*H1003</f>
        <v>4367.8611290006975</v>
      </c>
      <c r="W1000" s="37"/>
      <c r="X1000" s="37"/>
      <c r="Y1000" s="37"/>
      <c r="Z1000" s="37"/>
      <c r="AA1000" s="37"/>
      <c r="AB1000" s="37"/>
      <c r="AC1000" s="37"/>
      <c r="AY1000">
        <v>0</v>
      </c>
    </row>
    <row r="1001" spans="1:51" x14ac:dyDescent="0.25">
      <c r="A1001" s="21" t="s">
        <v>1448</v>
      </c>
      <c r="B1001" s="22"/>
      <c r="C1001" s="22"/>
      <c r="D1001" s="22"/>
      <c r="E1001" s="22"/>
      <c r="F1001" s="22"/>
      <c r="G1001" s="121">
        <f>H999/G999</f>
        <v>39.830581842895697</v>
      </c>
      <c r="H1001" s="122"/>
      <c r="I1001" s="121"/>
      <c r="J1001" s="122"/>
      <c r="K1001" s="121">
        <f>L999/K999</f>
        <v>30.008980691513248</v>
      </c>
      <c r="L1001" s="122"/>
      <c r="M1001" s="121"/>
      <c r="N1001" s="122"/>
      <c r="O1001" s="121">
        <f>P999/O999</f>
        <v>47.333333333333336</v>
      </c>
      <c r="P1001" s="122"/>
      <c r="Q1001" s="121"/>
      <c r="R1001" s="122"/>
      <c r="S1001" s="121">
        <f>T999/S999</f>
        <v>50.408285714285732</v>
      </c>
      <c r="T1001" s="122"/>
      <c r="U1001" s="37"/>
      <c r="W1001" s="37"/>
      <c r="X1001" s="37"/>
      <c r="Y1001" s="37"/>
      <c r="Z1001" s="37"/>
      <c r="AA1001" s="37"/>
      <c r="AB1001" s="37"/>
      <c r="AC1001" s="37"/>
    </row>
    <row r="1002" spans="1:51" x14ac:dyDescent="0.25">
      <c r="A1002" s="114" t="s">
        <v>898</v>
      </c>
      <c r="B1002" s="114"/>
      <c r="C1002" s="114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32"/>
      <c r="V1002" s="51">
        <f t="shared" ref="V1002:V1045" si="245">$AY$1*H1004</f>
        <v>0</v>
      </c>
      <c r="W1002" s="32"/>
      <c r="X1002" s="32"/>
      <c r="Y1002" s="32"/>
      <c r="Z1002" s="32"/>
      <c r="AA1002" s="32"/>
      <c r="AB1002" s="32"/>
      <c r="AC1002" s="32"/>
      <c r="AE1002">
        <v>42.233333333333334</v>
      </c>
      <c r="AG1002">
        <v>0</v>
      </c>
      <c r="AH1002">
        <v>0</v>
      </c>
      <c r="AY1002">
        <v>0</v>
      </c>
    </row>
    <row r="1003" spans="1:51" x14ac:dyDescent="0.25">
      <c r="A1003" s="9" t="s">
        <v>899</v>
      </c>
      <c r="F1003" s="52">
        <v>200</v>
      </c>
      <c r="G1003" s="52">
        <v>120</v>
      </c>
      <c r="H1003" s="52">
        <f>AY1003</f>
        <v>4513.7192686796143</v>
      </c>
      <c r="K1003" s="52">
        <v>64</v>
      </c>
      <c r="L1003" s="52">
        <f t="shared" ref="L1003:L1029" si="246">K1003*AF$1</f>
        <v>1920</v>
      </c>
      <c r="T1003" s="52">
        <f t="shared" ref="T1003:T1018" si="247">S1003*AE$1002</f>
        <v>0</v>
      </c>
      <c r="V1003" s="51">
        <f t="shared" si="245"/>
        <v>6551.7916935010462</v>
      </c>
      <c r="AG1003">
        <v>120</v>
      </c>
      <c r="AH1003">
        <v>80</v>
      </c>
      <c r="AY1003">
        <v>4513.7192686796143</v>
      </c>
    </row>
    <row r="1004" spans="1:51" x14ac:dyDescent="0.25">
      <c r="A1004" s="9" t="s">
        <v>900</v>
      </c>
      <c r="H1004" s="52">
        <f t="shared" ref="H1004:H1045" si="248">AY1004</f>
        <v>0</v>
      </c>
      <c r="L1004" s="52">
        <f t="shared" si="246"/>
        <v>0</v>
      </c>
      <c r="O1004" s="52">
        <v>80</v>
      </c>
      <c r="P1004" s="52">
        <v>3900</v>
      </c>
      <c r="T1004" s="52">
        <f t="shared" si="247"/>
        <v>0</v>
      </c>
      <c r="V1004" s="51">
        <f t="shared" si="245"/>
        <v>10919.652822501743</v>
      </c>
      <c r="AG1004">
        <v>0</v>
      </c>
      <c r="AH1004">
        <v>0</v>
      </c>
      <c r="AY1004">
        <v>0</v>
      </c>
    </row>
    <row r="1005" spans="1:51" x14ac:dyDescent="0.25">
      <c r="A1005" s="12" t="s">
        <v>901</v>
      </c>
      <c r="F1005" s="52">
        <v>300</v>
      </c>
      <c r="G1005" s="52">
        <v>180</v>
      </c>
      <c r="H1005" s="52">
        <f t="shared" si="248"/>
        <v>6770.5789030194219</v>
      </c>
      <c r="K1005" s="52">
        <v>96</v>
      </c>
      <c r="L1005" s="52">
        <f t="shared" si="246"/>
        <v>2880</v>
      </c>
      <c r="T1005" s="52">
        <f t="shared" si="247"/>
        <v>0</v>
      </c>
      <c r="V1005" s="51">
        <f t="shared" si="245"/>
        <v>3275.8958467505231</v>
      </c>
      <c r="AG1005">
        <v>180</v>
      </c>
      <c r="AH1005">
        <v>120</v>
      </c>
      <c r="AY1005">
        <v>6770.5789030194219</v>
      </c>
    </row>
    <row r="1006" spans="1:51" x14ac:dyDescent="0.25">
      <c r="A1006" s="14" t="s">
        <v>902</v>
      </c>
      <c r="F1006" s="53">
        <v>500</v>
      </c>
      <c r="G1006" s="53">
        <v>300</v>
      </c>
      <c r="H1006" s="52">
        <f t="shared" si="248"/>
        <v>11284.298171699036</v>
      </c>
      <c r="K1006" s="52">
        <v>160</v>
      </c>
      <c r="L1006" s="52">
        <f t="shared" si="246"/>
        <v>4800</v>
      </c>
      <c r="O1006" s="54"/>
      <c r="P1006" s="54"/>
      <c r="Q1006" s="54"/>
      <c r="R1006" s="54"/>
      <c r="S1006" s="53"/>
      <c r="T1006" s="52">
        <f t="shared" si="247"/>
        <v>0</v>
      </c>
      <c r="V1006" s="51">
        <f t="shared" si="245"/>
        <v>2183.9305645003487</v>
      </c>
      <c r="AG1006">
        <v>300</v>
      </c>
      <c r="AH1006">
        <v>200</v>
      </c>
      <c r="AY1006">
        <v>11284.298171699036</v>
      </c>
    </row>
    <row r="1007" spans="1:51" x14ac:dyDescent="0.25">
      <c r="A1007" s="9" t="s">
        <v>903</v>
      </c>
      <c r="F1007" s="52">
        <v>150</v>
      </c>
      <c r="G1007" s="52">
        <v>90</v>
      </c>
      <c r="H1007" s="52">
        <f t="shared" si="248"/>
        <v>3385.2894515097109</v>
      </c>
      <c r="K1007" s="52">
        <v>48</v>
      </c>
      <c r="L1007" s="52">
        <f t="shared" si="246"/>
        <v>1440</v>
      </c>
      <c r="T1007" s="52">
        <f t="shared" si="247"/>
        <v>0</v>
      </c>
      <c r="V1007" s="51">
        <f t="shared" si="245"/>
        <v>3275.8958467505231</v>
      </c>
      <c r="AG1007">
        <v>90</v>
      </c>
      <c r="AH1007">
        <v>60</v>
      </c>
      <c r="AY1007">
        <v>3385.2894515097109</v>
      </c>
    </row>
    <row r="1008" spans="1:51" x14ac:dyDescent="0.25">
      <c r="A1008" s="13" t="s">
        <v>904</v>
      </c>
      <c r="C1008" s="53"/>
      <c r="D1008" s="53"/>
      <c r="E1008" s="53"/>
      <c r="F1008" s="53">
        <v>100</v>
      </c>
      <c r="G1008" s="53">
        <v>60</v>
      </c>
      <c r="H1008" s="52">
        <f t="shared" si="248"/>
        <v>2256.8596343398071</v>
      </c>
      <c r="K1008" s="52">
        <v>32</v>
      </c>
      <c r="L1008" s="52">
        <f t="shared" si="246"/>
        <v>960</v>
      </c>
      <c r="S1008" s="53"/>
      <c r="T1008" s="52">
        <f t="shared" si="247"/>
        <v>0</v>
      </c>
      <c r="V1008" s="51">
        <f t="shared" si="245"/>
        <v>5459.8264112508714</v>
      </c>
      <c r="AG1008">
        <v>60</v>
      </c>
      <c r="AH1008">
        <v>40</v>
      </c>
      <c r="AY1008">
        <v>2256.8596343398071</v>
      </c>
    </row>
    <row r="1009" spans="1:51" x14ac:dyDescent="0.25">
      <c r="A1009" s="13" t="s">
        <v>905</v>
      </c>
      <c r="C1009" s="53"/>
      <c r="D1009" s="53"/>
      <c r="E1009" s="53"/>
      <c r="F1009" s="53">
        <v>150</v>
      </c>
      <c r="G1009" s="53">
        <v>90</v>
      </c>
      <c r="H1009" s="52">
        <f t="shared" si="248"/>
        <v>3385.2894515097109</v>
      </c>
      <c r="K1009" s="52">
        <v>32</v>
      </c>
      <c r="L1009" s="52">
        <f t="shared" si="246"/>
        <v>960</v>
      </c>
      <c r="O1009" s="53"/>
      <c r="P1009" s="53"/>
      <c r="Q1009" s="53"/>
      <c r="R1009" s="53"/>
      <c r="S1009" s="53"/>
      <c r="T1009" s="52">
        <f t="shared" si="247"/>
        <v>0</v>
      </c>
      <c r="V1009" s="51">
        <f t="shared" si="245"/>
        <v>6551.7916935010462</v>
      </c>
      <c r="AG1009">
        <v>90</v>
      </c>
      <c r="AH1009">
        <v>60</v>
      </c>
      <c r="AY1009">
        <v>3385.2894515097109</v>
      </c>
    </row>
    <row r="1010" spans="1:51" x14ac:dyDescent="0.25">
      <c r="A1010" s="12" t="s">
        <v>906</v>
      </c>
      <c r="G1010" s="53">
        <v>150</v>
      </c>
      <c r="H1010" s="52">
        <f t="shared" si="248"/>
        <v>5642.1490858495181</v>
      </c>
      <c r="K1010" s="52">
        <v>80</v>
      </c>
      <c r="L1010" s="52">
        <f t="shared" si="246"/>
        <v>2400</v>
      </c>
      <c r="O1010" s="52">
        <v>60</v>
      </c>
      <c r="P1010" s="52">
        <v>2900</v>
      </c>
      <c r="T1010" s="52">
        <f t="shared" si="247"/>
        <v>0</v>
      </c>
      <c r="V1010" s="51">
        <f t="shared" si="245"/>
        <v>6551.7916935010462</v>
      </c>
      <c r="AG1010">
        <v>0</v>
      </c>
      <c r="AH1010">
        <v>0</v>
      </c>
      <c r="AY1010">
        <v>5642.1490858495181</v>
      </c>
    </row>
    <row r="1011" spans="1:51" x14ac:dyDescent="0.25">
      <c r="A1011" s="14" t="s">
        <v>907</v>
      </c>
      <c r="F1011" s="53">
        <v>300</v>
      </c>
      <c r="G1011" s="53">
        <v>180</v>
      </c>
      <c r="H1011" s="52">
        <f t="shared" si="248"/>
        <v>6770.5789030194219</v>
      </c>
      <c r="K1011" s="52">
        <v>96</v>
      </c>
      <c r="L1011" s="52">
        <f t="shared" si="246"/>
        <v>2880</v>
      </c>
      <c r="O1011" s="54"/>
      <c r="P1011" s="54"/>
      <c r="Q1011" s="54"/>
      <c r="R1011" s="54"/>
      <c r="S1011" s="53"/>
      <c r="T1011" s="52">
        <f t="shared" si="247"/>
        <v>0</v>
      </c>
      <c r="V1011" s="51">
        <f t="shared" si="245"/>
        <v>10482.866709601674</v>
      </c>
      <c r="AG1011">
        <v>180</v>
      </c>
      <c r="AH1011">
        <v>120</v>
      </c>
      <c r="AY1011">
        <v>6770.5789030194219</v>
      </c>
    </row>
    <row r="1012" spans="1:51" x14ac:dyDescent="0.25">
      <c r="A1012" s="12" t="s">
        <v>908</v>
      </c>
      <c r="F1012" s="52">
        <v>300</v>
      </c>
      <c r="G1012" s="52">
        <v>180</v>
      </c>
      <c r="H1012" s="52">
        <f t="shared" si="248"/>
        <v>6770.5789030194219</v>
      </c>
      <c r="K1012" s="52">
        <v>96</v>
      </c>
      <c r="L1012" s="52">
        <f t="shared" si="246"/>
        <v>2880</v>
      </c>
      <c r="T1012" s="52">
        <f t="shared" si="247"/>
        <v>0</v>
      </c>
      <c r="V1012" s="51">
        <f t="shared" si="245"/>
        <v>2183.9305645003487</v>
      </c>
      <c r="AG1012">
        <v>180</v>
      </c>
      <c r="AH1012">
        <v>120</v>
      </c>
      <c r="AY1012">
        <v>6770.5789030194219</v>
      </c>
    </row>
    <row r="1013" spans="1:51" x14ac:dyDescent="0.25">
      <c r="A1013" s="13" t="s">
        <v>909</v>
      </c>
      <c r="F1013" s="53">
        <v>480</v>
      </c>
      <c r="G1013" s="53">
        <v>288</v>
      </c>
      <c r="H1013" s="52">
        <f t="shared" si="248"/>
        <v>10832.926244831075</v>
      </c>
      <c r="K1013" s="52">
        <v>128</v>
      </c>
      <c r="L1013" s="52">
        <f t="shared" si="246"/>
        <v>3840</v>
      </c>
      <c r="O1013" s="53"/>
      <c r="P1013" s="53"/>
      <c r="Q1013" s="53"/>
      <c r="R1013" s="53"/>
      <c r="S1013" s="53"/>
      <c r="T1013" s="52">
        <f t="shared" si="247"/>
        <v>0</v>
      </c>
      <c r="V1013" s="51">
        <f t="shared" si="245"/>
        <v>6551.7916935010462</v>
      </c>
      <c r="AG1013">
        <v>288</v>
      </c>
      <c r="AH1013">
        <v>192</v>
      </c>
      <c r="AY1013">
        <v>10832.926244831075</v>
      </c>
    </row>
    <row r="1014" spans="1:51" x14ac:dyDescent="0.25">
      <c r="A1014" s="14" t="s">
        <v>910</v>
      </c>
      <c r="C1014" s="53"/>
      <c r="D1014" s="53"/>
      <c r="E1014" s="53"/>
      <c r="F1014" s="53">
        <v>100</v>
      </c>
      <c r="G1014" s="53">
        <v>60</v>
      </c>
      <c r="H1014" s="52">
        <f t="shared" si="248"/>
        <v>2256.8596343398071</v>
      </c>
      <c r="K1014" s="52">
        <v>32</v>
      </c>
      <c r="L1014" s="52">
        <f t="shared" si="246"/>
        <v>960</v>
      </c>
      <c r="O1014" s="54"/>
      <c r="P1014" s="54"/>
      <c r="Q1014" s="54"/>
      <c r="R1014" s="54"/>
      <c r="S1014" s="53"/>
      <c r="T1014" s="52">
        <f t="shared" si="247"/>
        <v>0</v>
      </c>
      <c r="V1014" s="51">
        <f t="shared" si="245"/>
        <v>2183.9305645003487</v>
      </c>
      <c r="AG1014">
        <v>60</v>
      </c>
      <c r="AH1014">
        <v>40</v>
      </c>
      <c r="AY1014">
        <v>2256.8596343398071</v>
      </c>
    </row>
    <row r="1015" spans="1:51" x14ac:dyDescent="0.25">
      <c r="A1015" s="14" t="s">
        <v>911</v>
      </c>
      <c r="F1015" s="53">
        <v>300</v>
      </c>
      <c r="G1015" s="53">
        <v>180</v>
      </c>
      <c r="H1015" s="52">
        <f t="shared" si="248"/>
        <v>6770.5789030194219</v>
      </c>
      <c r="K1015" s="52">
        <v>96</v>
      </c>
      <c r="L1015" s="52">
        <f t="shared" si="246"/>
        <v>2880</v>
      </c>
      <c r="O1015" s="54"/>
      <c r="P1015" s="54"/>
      <c r="Q1015" s="54"/>
      <c r="R1015" s="54"/>
      <c r="T1015" s="52">
        <f t="shared" si="247"/>
        <v>0</v>
      </c>
      <c r="V1015" s="51">
        <f t="shared" si="245"/>
        <v>3275.8958467505231</v>
      </c>
      <c r="AG1015">
        <v>180</v>
      </c>
      <c r="AH1015">
        <v>120</v>
      </c>
      <c r="AY1015">
        <v>6770.5789030194219</v>
      </c>
    </row>
    <row r="1016" spans="1:51" x14ac:dyDescent="0.25">
      <c r="A1016" s="13" t="s">
        <v>912</v>
      </c>
      <c r="C1016" s="53"/>
      <c r="D1016" s="53"/>
      <c r="E1016" s="53"/>
      <c r="F1016" s="53">
        <v>100</v>
      </c>
      <c r="G1016" s="53">
        <v>60</v>
      </c>
      <c r="H1016" s="52">
        <f t="shared" si="248"/>
        <v>2256.8596343398071</v>
      </c>
      <c r="K1016" s="52">
        <v>32</v>
      </c>
      <c r="L1016" s="52">
        <f t="shared" si="246"/>
        <v>960</v>
      </c>
      <c r="O1016" s="53"/>
      <c r="P1016" s="53"/>
      <c r="Q1016" s="53"/>
      <c r="R1016" s="53"/>
      <c r="S1016" s="53"/>
      <c r="T1016" s="52">
        <f t="shared" si="247"/>
        <v>0</v>
      </c>
      <c r="V1016" s="51">
        <f t="shared" si="245"/>
        <v>3275.8958467505231</v>
      </c>
      <c r="AG1016">
        <v>60</v>
      </c>
      <c r="AH1016">
        <v>40</v>
      </c>
      <c r="AY1016">
        <v>2256.8596343398071</v>
      </c>
    </row>
    <row r="1017" spans="1:51" x14ac:dyDescent="0.25">
      <c r="A1017" s="9" t="s">
        <v>913</v>
      </c>
      <c r="F1017" s="52">
        <v>150</v>
      </c>
      <c r="G1017" s="52">
        <v>90</v>
      </c>
      <c r="H1017" s="52">
        <f t="shared" si="248"/>
        <v>3385.2894515097109</v>
      </c>
      <c r="K1017" s="52">
        <v>48</v>
      </c>
      <c r="L1017" s="52">
        <f t="shared" si="246"/>
        <v>1440</v>
      </c>
      <c r="T1017" s="52">
        <f t="shared" si="247"/>
        <v>0</v>
      </c>
      <c r="V1017" s="51">
        <f t="shared" si="245"/>
        <v>4367.8611290006975</v>
      </c>
      <c r="AG1017">
        <v>90</v>
      </c>
      <c r="AH1017">
        <v>60</v>
      </c>
      <c r="AY1017">
        <v>3385.2894515097109</v>
      </c>
    </row>
    <row r="1018" spans="1:51" x14ac:dyDescent="0.25">
      <c r="A1018" s="13" t="s">
        <v>914</v>
      </c>
      <c r="C1018" s="53"/>
      <c r="D1018" s="53"/>
      <c r="E1018" s="53"/>
      <c r="F1018" s="53">
        <v>150</v>
      </c>
      <c r="G1018" s="53">
        <v>90</v>
      </c>
      <c r="H1018" s="52">
        <f t="shared" si="248"/>
        <v>3385.2894515097109</v>
      </c>
      <c r="K1018" s="52">
        <v>48</v>
      </c>
      <c r="L1018" s="52">
        <f t="shared" si="246"/>
        <v>1440</v>
      </c>
      <c r="O1018" s="53"/>
      <c r="P1018" s="53"/>
      <c r="Q1018" s="53"/>
      <c r="R1018" s="53"/>
      <c r="S1018" s="53"/>
      <c r="T1018" s="52">
        <f t="shared" si="247"/>
        <v>0</v>
      </c>
      <c r="V1018" s="51">
        <f t="shared" si="245"/>
        <v>4367.8611290006975</v>
      </c>
      <c r="AG1018">
        <v>90</v>
      </c>
      <c r="AH1018">
        <v>60</v>
      </c>
      <c r="AY1018">
        <v>3385.2894515097109</v>
      </c>
    </row>
    <row r="1019" spans="1:51" ht="15.75" customHeight="1" x14ac:dyDescent="0.25">
      <c r="A1019" s="17" t="s">
        <v>915</v>
      </c>
      <c r="C1019" s="53">
        <v>49694</v>
      </c>
      <c r="D1019" s="53"/>
      <c r="E1019" s="53"/>
      <c r="F1019" s="53">
        <v>200</v>
      </c>
      <c r="G1019" s="53">
        <v>120</v>
      </c>
      <c r="H1019" s="52">
        <f t="shared" si="248"/>
        <v>4513.7192686796143</v>
      </c>
      <c r="K1019" s="52">
        <v>64</v>
      </c>
      <c r="L1019" s="52">
        <f t="shared" si="246"/>
        <v>1920</v>
      </c>
      <c r="O1019" s="115" t="s">
        <v>1332</v>
      </c>
      <c r="P1019" s="115"/>
      <c r="Q1019" s="115"/>
      <c r="R1019" s="115"/>
      <c r="S1019" s="123" t="s">
        <v>1335</v>
      </c>
      <c r="T1019" s="123"/>
      <c r="U1019" s="35"/>
      <c r="V1019" s="51">
        <f t="shared" si="245"/>
        <v>6551.7916935010462</v>
      </c>
      <c r="W1019" s="35"/>
      <c r="X1019" s="35"/>
      <c r="Y1019" s="35"/>
      <c r="Z1019" s="35"/>
      <c r="AA1019" s="35"/>
      <c r="AB1019" s="35"/>
      <c r="AC1019" s="35"/>
      <c r="AG1019">
        <v>120</v>
      </c>
      <c r="AH1019">
        <v>80</v>
      </c>
      <c r="AY1019">
        <v>4513.7192686796143</v>
      </c>
    </row>
    <row r="1020" spans="1:51" x14ac:dyDescent="0.25">
      <c r="A1020" s="14" t="s">
        <v>916</v>
      </c>
      <c r="F1020" s="52">
        <v>200</v>
      </c>
      <c r="G1020" s="52">
        <v>120</v>
      </c>
      <c r="H1020" s="52">
        <f t="shared" si="248"/>
        <v>4513.7192686796143</v>
      </c>
      <c r="K1020" s="52">
        <v>64</v>
      </c>
      <c r="L1020" s="52">
        <f t="shared" si="246"/>
        <v>1920</v>
      </c>
      <c r="T1020" s="52">
        <f t="shared" ref="T1020:T1029" si="249">S1020*AE$1002</f>
        <v>0</v>
      </c>
      <c r="V1020" s="51">
        <f t="shared" si="245"/>
        <v>13103.583387002092</v>
      </c>
      <c r="AG1020">
        <v>120</v>
      </c>
      <c r="AH1020">
        <v>80</v>
      </c>
      <c r="AY1020">
        <v>4513.7192686796143</v>
      </c>
    </row>
    <row r="1021" spans="1:51" x14ac:dyDescent="0.25">
      <c r="A1021" s="14" t="s">
        <v>917</v>
      </c>
      <c r="F1021" s="53">
        <v>300</v>
      </c>
      <c r="G1021" s="53">
        <v>180</v>
      </c>
      <c r="H1021" s="52">
        <f t="shared" si="248"/>
        <v>6770.5789030194219</v>
      </c>
      <c r="K1021" s="52">
        <v>96</v>
      </c>
      <c r="L1021" s="52">
        <f t="shared" si="246"/>
        <v>2880</v>
      </c>
      <c r="O1021" s="54"/>
      <c r="P1021" s="54"/>
      <c r="Q1021" s="54"/>
      <c r="R1021" s="54"/>
      <c r="S1021" s="53"/>
      <c r="T1021" s="52">
        <f t="shared" si="249"/>
        <v>0</v>
      </c>
      <c r="V1021" s="51">
        <f t="shared" si="245"/>
        <v>10482.866709601674</v>
      </c>
      <c r="AG1021">
        <v>180</v>
      </c>
      <c r="AH1021">
        <v>120</v>
      </c>
      <c r="AY1021">
        <v>6770.5789030194219</v>
      </c>
    </row>
    <row r="1022" spans="1:51" x14ac:dyDescent="0.25">
      <c r="A1022" s="9" t="s">
        <v>918</v>
      </c>
      <c r="F1022" s="52">
        <v>600</v>
      </c>
      <c r="G1022" s="52">
        <v>360</v>
      </c>
      <c r="H1022" s="52">
        <f t="shared" si="248"/>
        <v>13541.157806038844</v>
      </c>
      <c r="K1022" s="52">
        <v>48</v>
      </c>
      <c r="L1022" s="52">
        <f t="shared" si="246"/>
        <v>1440</v>
      </c>
      <c r="T1022" s="52">
        <f t="shared" si="249"/>
        <v>0</v>
      </c>
      <c r="V1022" s="51">
        <f t="shared" si="245"/>
        <v>0</v>
      </c>
      <c r="AG1022">
        <v>360</v>
      </c>
      <c r="AH1022">
        <v>240</v>
      </c>
      <c r="AY1022">
        <v>13541.157806038844</v>
      </c>
    </row>
    <row r="1023" spans="1:51" x14ac:dyDescent="0.25">
      <c r="A1023" s="14" t="s">
        <v>919</v>
      </c>
      <c r="F1023" s="53">
        <v>480</v>
      </c>
      <c r="G1023" s="53">
        <v>288</v>
      </c>
      <c r="H1023" s="52">
        <f t="shared" si="248"/>
        <v>10832.926244831075</v>
      </c>
      <c r="K1023" s="52">
        <v>128</v>
      </c>
      <c r="L1023" s="52">
        <f t="shared" si="246"/>
        <v>3840</v>
      </c>
      <c r="O1023" s="54"/>
      <c r="P1023" s="54"/>
      <c r="Q1023" s="54"/>
      <c r="R1023" s="54"/>
      <c r="T1023" s="52">
        <f t="shared" si="249"/>
        <v>0</v>
      </c>
      <c r="V1023" s="51">
        <f t="shared" si="245"/>
        <v>0</v>
      </c>
      <c r="AG1023">
        <v>288</v>
      </c>
      <c r="AH1023">
        <v>192</v>
      </c>
      <c r="AY1023">
        <v>10832.926244831075</v>
      </c>
    </row>
    <row r="1024" spans="1:51" x14ac:dyDescent="0.25">
      <c r="A1024" s="14" t="s">
        <v>920</v>
      </c>
      <c r="F1024" s="53"/>
      <c r="G1024" s="53">
        <v>0</v>
      </c>
      <c r="H1024" s="52">
        <f t="shared" si="248"/>
        <v>0</v>
      </c>
      <c r="K1024" s="52">
        <v>128</v>
      </c>
      <c r="L1024" s="52">
        <f t="shared" si="246"/>
        <v>3840</v>
      </c>
      <c r="O1024" s="54"/>
      <c r="P1024" s="54"/>
      <c r="Q1024" s="54"/>
      <c r="R1024" s="54"/>
      <c r="S1024" s="53"/>
      <c r="T1024" s="52">
        <f t="shared" si="249"/>
        <v>0</v>
      </c>
      <c r="V1024" s="51">
        <f t="shared" si="245"/>
        <v>3275.8958467505231</v>
      </c>
      <c r="AG1024">
        <v>0</v>
      </c>
      <c r="AH1024">
        <v>0</v>
      </c>
      <c r="AY1024">
        <v>0</v>
      </c>
    </row>
    <row r="1025" spans="1:51" x14ac:dyDescent="0.25">
      <c r="A1025" s="14" t="s">
        <v>921</v>
      </c>
      <c r="F1025" s="53"/>
      <c r="G1025" s="53">
        <v>0</v>
      </c>
      <c r="H1025" s="52">
        <f t="shared" si="248"/>
        <v>0</v>
      </c>
      <c r="K1025" s="52">
        <v>64</v>
      </c>
      <c r="L1025" s="52">
        <f t="shared" si="246"/>
        <v>1920</v>
      </c>
      <c r="O1025" s="54"/>
      <c r="P1025" s="54"/>
      <c r="Q1025" s="54"/>
      <c r="R1025" s="54"/>
      <c r="S1025" s="53"/>
      <c r="T1025" s="52">
        <f t="shared" si="249"/>
        <v>0</v>
      </c>
      <c r="V1025" s="51">
        <f t="shared" si="245"/>
        <v>2183.9305645003487</v>
      </c>
      <c r="AG1025">
        <v>0</v>
      </c>
      <c r="AH1025">
        <v>0</v>
      </c>
      <c r="AY1025">
        <v>0</v>
      </c>
    </row>
    <row r="1026" spans="1:51" x14ac:dyDescent="0.25">
      <c r="A1026" s="9" t="s">
        <v>922</v>
      </c>
      <c r="F1026" s="52">
        <v>150</v>
      </c>
      <c r="G1026" s="52">
        <v>90</v>
      </c>
      <c r="H1026" s="52">
        <f t="shared" si="248"/>
        <v>3385.2894515097109</v>
      </c>
      <c r="K1026" s="52">
        <v>48</v>
      </c>
      <c r="L1026" s="52">
        <f t="shared" si="246"/>
        <v>1440</v>
      </c>
      <c r="T1026" s="52">
        <f t="shared" si="249"/>
        <v>0</v>
      </c>
      <c r="V1026" s="51">
        <f t="shared" si="245"/>
        <v>0</v>
      </c>
      <c r="AG1026">
        <v>90</v>
      </c>
      <c r="AH1026">
        <v>60</v>
      </c>
      <c r="AY1026">
        <v>3385.2894515097109</v>
      </c>
    </row>
    <row r="1027" spans="1:51" x14ac:dyDescent="0.25">
      <c r="A1027" s="13" t="s">
        <v>923</v>
      </c>
      <c r="C1027" s="53"/>
      <c r="D1027" s="53"/>
      <c r="E1027" s="53"/>
      <c r="F1027" s="53">
        <v>100</v>
      </c>
      <c r="G1027" s="53">
        <v>60</v>
      </c>
      <c r="H1027" s="52">
        <f t="shared" si="248"/>
        <v>2256.8596343398071</v>
      </c>
      <c r="K1027" s="52">
        <v>32</v>
      </c>
      <c r="L1027" s="52">
        <f t="shared" si="246"/>
        <v>960</v>
      </c>
      <c r="O1027" s="54"/>
      <c r="P1027" s="54"/>
      <c r="Q1027" s="54"/>
      <c r="R1027" s="54"/>
      <c r="S1027" s="53"/>
      <c r="T1027" s="52">
        <f t="shared" si="249"/>
        <v>0</v>
      </c>
      <c r="V1027" s="51">
        <f t="shared" si="245"/>
        <v>2183.9305645003487</v>
      </c>
      <c r="AG1027">
        <v>60</v>
      </c>
      <c r="AH1027">
        <v>40</v>
      </c>
      <c r="AY1027">
        <v>2256.8596343398071</v>
      </c>
    </row>
    <row r="1028" spans="1:51" x14ac:dyDescent="0.25">
      <c r="A1028" s="12" t="s">
        <v>924</v>
      </c>
      <c r="H1028" s="52">
        <f t="shared" si="248"/>
        <v>0</v>
      </c>
      <c r="L1028" s="52">
        <f t="shared" si="246"/>
        <v>0</v>
      </c>
      <c r="S1028" s="52">
        <v>120</v>
      </c>
      <c r="T1028" s="52">
        <f t="shared" si="249"/>
        <v>5068</v>
      </c>
      <c r="V1028" s="51">
        <f t="shared" si="245"/>
        <v>4586.2541854507317</v>
      </c>
      <c r="AG1028">
        <v>0</v>
      </c>
      <c r="AH1028">
        <v>0</v>
      </c>
      <c r="AY1028">
        <v>0</v>
      </c>
    </row>
    <row r="1029" spans="1:51" x14ac:dyDescent="0.25">
      <c r="A1029" s="13" t="s">
        <v>925</v>
      </c>
      <c r="C1029" s="53"/>
      <c r="D1029" s="53"/>
      <c r="E1029" s="53"/>
      <c r="F1029" s="53">
        <v>100</v>
      </c>
      <c r="G1029" s="53">
        <v>60</v>
      </c>
      <c r="H1029" s="52">
        <f t="shared" si="248"/>
        <v>2256.8596343398071</v>
      </c>
      <c r="K1029" s="52">
        <v>32</v>
      </c>
      <c r="L1029" s="52">
        <f t="shared" si="246"/>
        <v>960</v>
      </c>
      <c r="S1029" s="53"/>
      <c r="T1029" s="52">
        <f t="shared" si="249"/>
        <v>0</v>
      </c>
      <c r="V1029" s="51">
        <f t="shared" si="245"/>
        <v>4367.8611290006975</v>
      </c>
      <c r="AG1029">
        <v>60</v>
      </c>
      <c r="AH1029">
        <v>40</v>
      </c>
      <c r="AY1029">
        <v>2256.8596343398071</v>
      </c>
    </row>
    <row r="1030" spans="1:51" ht="15.75" customHeight="1" x14ac:dyDescent="0.25">
      <c r="A1030" s="9" t="s">
        <v>926</v>
      </c>
      <c r="C1030" s="53">
        <v>49694</v>
      </c>
      <c r="D1030" s="118">
        <v>1000</v>
      </c>
      <c r="E1030" s="118">
        <v>4000</v>
      </c>
      <c r="F1030" s="53">
        <v>210</v>
      </c>
      <c r="G1030" s="53">
        <v>126</v>
      </c>
      <c r="H1030" s="52">
        <f t="shared" si="248"/>
        <v>4739.405232113595</v>
      </c>
      <c r="K1030" s="106" t="s">
        <v>1360</v>
      </c>
      <c r="L1030" s="106"/>
      <c r="M1030" s="106"/>
      <c r="N1030" s="106"/>
      <c r="O1030" s="115" t="s">
        <v>1332</v>
      </c>
      <c r="P1030" s="115"/>
      <c r="Q1030" s="115"/>
      <c r="R1030" s="115"/>
      <c r="S1030" s="106" t="s">
        <v>1335</v>
      </c>
      <c r="T1030" s="106"/>
      <c r="U1030" s="31"/>
      <c r="V1030" s="51">
        <f t="shared" si="245"/>
        <v>10482.866709601674</v>
      </c>
      <c r="W1030" s="31"/>
      <c r="X1030" s="31"/>
      <c r="Y1030" s="31"/>
      <c r="Z1030" s="31"/>
      <c r="AA1030" s="31"/>
      <c r="AB1030" s="31"/>
      <c r="AC1030" s="31"/>
      <c r="AG1030">
        <v>126</v>
      </c>
      <c r="AH1030">
        <v>84</v>
      </c>
      <c r="AY1030">
        <v>4739.405232113595</v>
      </c>
    </row>
    <row r="1031" spans="1:51" x14ac:dyDescent="0.25">
      <c r="A1031" s="9" t="s">
        <v>927</v>
      </c>
      <c r="D1031" s="119"/>
      <c r="E1031" s="119"/>
      <c r="F1031" s="52">
        <v>200</v>
      </c>
      <c r="G1031" s="52">
        <v>120</v>
      </c>
      <c r="H1031" s="52">
        <f t="shared" si="248"/>
        <v>4513.7192686796143</v>
      </c>
      <c r="K1031" s="52">
        <v>64</v>
      </c>
      <c r="L1031" s="52">
        <f t="shared" ref="L1031:L1045" si="250">K1031*AF$1</f>
        <v>1920</v>
      </c>
      <c r="T1031" s="52">
        <f t="shared" ref="T1031:T1045" si="251">S1031*AE$1002</f>
        <v>0</v>
      </c>
      <c r="V1031" s="51">
        <f t="shared" si="245"/>
        <v>3275.8958467505231</v>
      </c>
      <c r="AG1031">
        <v>120</v>
      </c>
      <c r="AH1031">
        <v>80</v>
      </c>
      <c r="AY1031">
        <v>4513.7192686796143</v>
      </c>
    </row>
    <row r="1032" spans="1:51" x14ac:dyDescent="0.25">
      <c r="A1032" s="15" t="s">
        <v>928</v>
      </c>
      <c r="D1032" s="119"/>
      <c r="E1032" s="119"/>
      <c r="F1032" s="52">
        <v>480</v>
      </c>
      <c r="G1032" s="52">
        <v>288</v>
      </c>
      <c r="H1032" s="52">
        <f t="shared" si="248"/>
        <v>10832.926244831075</v>
      </c>
      <c r="K1032" s="52">
        <v>128</v>
      </c>
      <c r="L1032" s="52">
        <f t="shared" si="250"/>
        <v>3840</v>
      </c>
      <c r="O1032" s="54"/>
      <c r="P1032" s="54"/>
      <c r="Q1032" s="54"/>
      <c r="R1032" s="54"/>
      <c r="S1032" s="53"/>
      <c r="T1032" s="52">
        <f t="shared" si="251"/>
        <v>0</v>
      </c>
      <c r="V1032" s="51">
        <f t="shared" si="245"/>
        <v>4367.8611290006975</v>
      </c>
      <c r="AG1032">
        <v>288</v>
      </c>
      <c r="AH1032">
        <v>192</v>
      </c>
      <c r="AY1032">
        <v>10832.926244831075</v>
      </c>
    </row>
    <row r="1033" spans="1:51" x14ac:dyDescent="0.25">
      <c r="A1033" s="15" t="s">
        <v>929</v>
      </c>
      <c r="D1033" s="119"/>
      <c r="E1033" s="119"/>
      <c r="F1033" s="53">
        <v>150</v>
      </c>
      <c r="G1033" s="53">
        <v>90</v>
      </c>
      <c r="H1033" s="52">
        <f t="shared" si="248"/>
        <v>3385.2894515097109</v>
      </c>
      <c r="K1033" s="52">
        <v>48</v>
      </c>
      <c r="L1033" s="52">
        <f t="shared" si="250"/>
        <v>1440</v>
      </c>
      <c r="O1033" s="53"/>
      <c r="P1033" s="53"/>
      <c r="Q1033" s="53"/>
      <c r="R1033" s="53"/>
      <c r="S1033" s="53"/>
      <c r="T1033" s="52">
        <f t="shared" si="251"/>
        <v>0</v>
      </c>
      <c r="V1033" s="51">
        <f t="shared" si="245"/>
        <v>4367.8611290006975</v>
      </c>
      <c r="AG1033">
        <v>90</v>
      </c>
      <c r="AH1033">
        <v>60</v>
      </c>
      <c r="AY1033">
        <v>3385.2894515097109</v>
      </c>
    </row>
    <row r="1034" spans="1:51" x14ac:dyDescent="0.25">
      <c r="A1034" s="9" t="s">
        <v>930</v>
      </c>
      <c r="D1034" s="119"/>
      <c r="E1034" s="119"/>
      <c r="F1034" s="52">
        <v>200</v>
      </c>
      <c r="G1034" s="52">
        <v>120</v>
      </c>
      <c r="H1034" s="52">
        <f t="shared" si="248"/>
        <v>4513.7192686796143</v>
      </c>
      <c r="K1034" s="52">
        <v>64</v>
      </c>
      <c r="L1034" s="52">
        <f t="shared" si="250"/>
        <v>1920</v>
      </c>
      <c r="T1034" s="52">
        <f t="shared" si="251"/>
        <v>0</v>
      </c>
      <c r="V1034" s="51">
        <f t="shared" si="245"/>
        <v>4367.8611290006975</v>
      </c>
      <c r="AG1034">
        <v>120</v>
      </c>
      <c r="AH1034">
        <v>80</v>
      </c>
      <c r="AY1034">
        <v>4513.7192686796143</v>
      </c>
    </row>
    <row r="1035" spans="1:51" x14ac:dyDescent="0.25">
      <c r="A1035" s="15" t="s">
        <v>931</v>
      </c>
      <c r="D1035" s="119"/>
      <c r="E1035" s="119"/>
      <c r="F1035" s="53">
        <v>200</v>
      </c>
      <c r="G1035" s="53">
        <v>120</v>
      </c>
      <c r="H1035" s="52">
        <f t="shared" si="248"/>
        <v>4513.7192686796143</v>
      </c>
      <c r="K1035" s="52">
        <v>64</v>
      </c>
      <c r="L1035" s="52">
        <f t="shared" si="250"/>
        <v>1920</v>
      </c>
      <c r="O1035" s="53"/>
      <c r="P1035" s="53"/>
      <c r="Q1035" s="53"/>
      <c r="R1035" s="53"/>
      <c r="S1035" s="53"/>
      <c r="T1035" s="52">
        <f t="shared" si="251"/>
        <v>0</v>
      </c>
      <c r="V1035" s="51">
        <f t="shared" si="245"/>
        <v>4367.8611290006975</v>
      </c>
      <c r="AG1035">
        <v>120</v>
      </c>
      <c r="AH1035">
        <v>80</v>
      </c>
      <c r="AY1035">
        <v>4513.7192686796143</v>
      </c>
    </row>
    <row r="1036" spans="1:51" x14ac:dyDescent="0.25">
      <c r="A1036" s="14" t="s">
        <v>932</v>
      </c>
      <c r="D1036" s="119"/>
      <c r="E1036" s="119"/>
      <c r="F1036" s="53">
        <v>200</v>
      </c>
      <c r="G1036" s="53">
        <v>120</v>
      </c>
      <c r="H1036" s="52">
        <f t="shared" si="248"/>
        <v>4513.7192686796143</v>
      </c>
      <c r="K1036" s="52">
        <v>64</v>
      </c>
      <c r="L1036" s="52">
        <f t="shared" si="250"/>
        <v>1920</v>
      </c>
      <c r="O1036" s="54"/>
      <c r="P1036" s="54"/>
      <c r="Q1036" s="54"/>
      <c r="R1036" s="54"/>
      <c r="S1036" s="53"/>
      <c r="T1036" s="52">
        <f t="shared" si="251"/>
        <v>0</v>
      </c>
      <c r="V1036" s="51">
        <f t="shared" si="245"/>
        <v>4367.8611290006975</v>
      </c>
      <c r="AG1036">
        <v>120</v>
      </c>
      <c r="AH1036">
        <v>80</v>
      </c>
      <c r="AY1036">
        <v>4513.7192686796143</v>
      </c>
    </row>
    <row r="1037" spans="1:51" x14ac:dyDescent="0.25">
      <c r="A1037" s="9" t="s">
        <v>933</v>
      </c>
      <c r="D1037" s="119"/>
      <c r="E1037" s="119"/>
      <c r="F1037" s="52">
        <v>200</v>
      </c>
      <c r="G1037" s="52">
        <v>120</v>
      </c>
      <c r="H1037" s="52">
        <f t="shared" si="248"/>
        <v>4513.7192686796143</v>
      </c>
      <c r="K1037" s="52">
        <v>64</v>
      </c>
      <c r="L1037" s="52">
        <f t="shared" si="250"/>
        <v>1920</v>
      </c>
      <c r="T1037" s="52">
        <f t="shared" si="251"/>
        <v>0</v>
      </c>
      <c r="V1037" s="51">
        <f t="shared" si="245"/>
        <v>873.57222580013934</v>
      </c>
      <c r="AG1037">
        <v>120</v>
      </c>
      <c r="AH1037">
        <v>80</v>
      </c>
      <c r="AY1037">
        <v>4513.7192686796143</v>
      </c>
    </row>
    <row r="1038" spans="1:51" x14ac:dyDescent="0.25">
      <c r="A1038" s="9" t="s">
        <v>934</v>
      </c>
      <c r="D1038" s="120"/>
      <c r="E1038" s="120"/>
      <c r="F1038" s="52">
        <v>200</v>
      </c>
      <c r="G1038" s="52">
        <v>120</v>
      </c>
      <c r="H1038" s="52">
        <f t="shared" si="248"/>
        <v>4513.7192686796143</v>
      </c>
      <c r="K1038" s="52">
        <v>64</v>
      </c>
      <c r="L1038" s="52">
        <f t="shared" si="250"/>
        <v>1920</v>
      </c>
      <c r="T1038" s="52">
        <f t="shared" si="251"/>
        <v>0</v>
      </c>
      <c r="V1038" s="51">
        <f t="shared" si="245"/>
        <v>6551.7916935010462</v>
      </c>
      <c r="AG1038">
        <v>120</v>
      </c>
      <c r="AH1038">
        <v>80</v>
      </c>
      <c r="AY1038">
        <v>4513.7192686796143</v>
      </c>
    </row>
    <row r="1039" spans="1:51" x14ac:dyDescent="0.25">
      <c r="A1039" s="14" t="s">
        <v>935</v>
      </c>
      <c r="F1039" s="53">
        <v>40</v>
      </c>
      <c r="G1039" s="53">
        <v>24</v>
      </c>
      <c r="H1039" s="52">
        <f t="shared" si="248"/>
        <v>902.74385373592281</v>
      </c>
      <c r="K1039" s="52">
        <v>16</v>
      </c>
      <c r="L1039" s="52">
        <f t="shared" si="250"/>
        <v>480</v>
      </c>
      <c r="O1039" s="54"/>
      <c r="P1039" s="54"/>
      <c r="Q1039" s="54"/>
      <c r="R1039" s="54"/>
      <c r="S1039" s="53"/>
      <c r="T1039" s="52">
        <f t="shared" si="251"/>
        <v>0</v>
      </c>
      <c r="V1039" s="51">
        <f t="shared" si="245"/>
        <v>3275.8958467505231</v>
      </c>
      <c r="AG1039">
        <v>24</v>
      </c>
      <c r="AH1039">
        <v>16</v>
      </c>
      <c r="AY1039">
        <v>902.74385373592281</v>
      </c>
    </row>
    <row r="1040" spans="1:51" x14ac:dyDescent="0.25">
      <c r="A1040" s="13" t="s">
        <v>936</v>
      </c>
      <c r="F1040" s="52">
        <v>300</v>
      </c>
      <c r="G1040" s="52">
        <v>180</v>
      </c>
      <c r="H1040" s="52">
        <f t="shared" si="248"/>
        <v>6770.5789030194219</v>
      </c>
      <c r="K1040" s="52">
        <v>96</v>
      </c>
      <c r="L1040" s="52">
        <f t="shared" si="250"/>
        <v>2880</v>
      </c>
      <c r="O1040" s="54"/>
      <c r="P1040" s="54"/>
      <c r="Q1040" s="54"/>
      <c r="R1040" s="54"/>
      <c r="S1040" s="53"/>
      <c r="T1040" s="52">
        <f t="shared" si="251"/>
        <v>0</v>
      </c>
      <c r="V1040" s="51">
        <f t="shared" si="245"/>
        <v>3275.8958467505231</v>
      </c>
      <c r="AG1040">
        <v>180</v>
      </c>
      <c r="AH1040">
        <v>120</v>
      </c>
      <c r="AY1040">
        <v>6770.5789030194219</v>
      </c>
    </row>
    <row r="1041" spans="1:51" x14ac:dyDescent="0.25">
      <c r="A1041" s="13" t="s">
        <v>937</v>
      </c>
      <c r="C1041" s="53"/>
      <c r="D1041" s="53"/>
      <c r="E1041" s="53"/>
      <c r="F1041" s="53">
        <v>150</v>
      </c>
      <c r="G1041" s="53">
        <v>90</v>
      </c>
      <c r="H1041" s="52">
        <f t="shared" si="248"/>
        <v>3385.2894515097109</v>
      </c>
      <c r="K1041" s="52">
        <v>32</v>
      </c>
      <c r="L1041" s="52">
        <f t="shared" si="250"/>
        <v>960</v>
      </c>
      <c r="O1041" s="53"/>
      <c r="P1041" s="53"/>
      <c r="Q1041" s="53"/>
      <c r="R1041" s="53"/>
      <c r="S1041" s="70"/>
      <c r="T1041" s="52">
        <f t="shared" si="251"/>
        <v>0</v>
      </c>
      <c r="V1041" s="51">
        <f t="shared" si="245"/>
        <v>3275.8958467505231</v>
      </c>
      <c r="AG1041">
        <v>90</v>
      </c>
      <c r="AH1041">
        <v>60</v>
      </c>
      <c r="AY1041">
        <v>3385.2894515097109</v>
      </c>
    </row>
    <row r="1042" spans="1:51" x14ac:dyDescent="0.25">
      <c r="A1042" s="13" t="s">
        <v>938</v>
      </c>
      <c r="C1042" s="53"/>
      <c r="D1042" s="53"/>
      <c r="E1042" s="53"/>
      <c r="F1042" s="53">
        <v>150</v>
      </c>
      <c r="G1042" s="53">
        <v>90</v>
      </c>
      <c r="H1042" s="52">
        <f t="shared" si="248"/>
        <v>3385.2894515097109</v>
      </c>
      <c r="K1042" s="52">
        <v>48</v>
      </c>
      <c r="L1042" s="52">
        <f t="shared" si="250"/>
        <v>1440</v>
      </c>
      <c r="O1042" s="53"/>
      <c r="P1042" s="53"/>
      <c r="Q1042" s="53"/>
      <c r="R1042" s="53"/>
      <c r="S1042" s="70"/>
      <c r="T1042" s="52">
        <f t="shared" si="251"/>
        <v>0</v>
      </c>
      <c r="V1042" s="51">
        <f t="shared" si="245"/>
        <v>2183.9305645003487</v>
      </c>
      <c r="AG1042">
        <v>90</v>
      </c>
      <c r="AH1042">
        <v>60</v>
      </c>
      <c r="AY1042">
        <v>3385.2894515097109</v>
      </c>
    </row>
    <row r="1043" spans="1:51" x14ac:dyDescent="0.25">
      <c r="A1043" s="15" t="s">
        <v>939</v>
      </c>
      <c r="C1043" s="53"/>
      <c r="D1043" s="53"/>
      <c r="E1043" s="53"/>
      <c r="F1043" s="53">
        <v>150</v>
      </c>
      <c r="G1043" s="53">
        <v>90</v>
      </c>
      <c r="H1043" s="52">
        <f t="shared" si="248"/>
        <v>3385.2894515097109</v>
      </c>
      <c r="K1043" s="52">
        <v>32</v>
      </c>
      <c r="L1043" s="52">
        <f t="shared" si="250"/>
        <v>960</v>
      </c>
      <c r="O1043" s="53"/>
      <c r="P1043" s="53"/>
      <c r="Q1043" s="53"/>
      <c r="R1043" s="53"/>
      <c r="S1043" s="53"/>
      <c r="T1043" s="52">
        <f t="shared" si="251"/>
        <v>0</v>
      </c>
      <c r="V1043" s="51">
        <f t="shared" si="245"/>
        <v>11793.225048301883</v>
      </c>
      <c r="AG1043">
        <v>90</v>
      </c>
      <c r="AH1043">
        <v>60</v>
      </c>
      <c r="AY1043">
        <v>3385.2894515097109</v>
      </c>
    </row>
    <row r="1044" spans="1:51" x14ac:dyDescent="0.25">
      <c r="A1044" s="9" t="s">
        <v>940</v>
      </c>
      <c r="F1044" s="52">
        <v>100</v>
      </c>
      <c r="G1044" s="52">
        <v>60</v>
      </c>
      <c r="H1044" s="52">
        <f t="shared" si="248"/>
        <v>2256.8596343398071</v>
      </c>
      <c r="K1044" s="52">
        <v>32</v>
      </c>
      <c r="L1044" s="52">
        <f t="shared" si="250"/>
        <v>960</v>
      </c>
      <c r="T1044" s="52">
        <f t="shared" si="251"/>
        <v>0</v>
      </c>
      <c r="V1044" s="51">
        <f t="shared" si="245"/>
        <v>199392.86053888188</v>
      </c>
      <c r="AG1044">
        <v>60</v>
      </c>
      <c r="AH1044">
        <v>40</v>
      </c>
      <c r="AY1044">
        <v>2256.8596343398071</v>
      </c>
    </row>
    <row r="1045" spans="1:51" x14ac:dyDescent="0.25">
      <c r="A1045" s="9" t="s">
        <v>941</v>
      </c>
      <c r="F1045" s="52">
        <v>540</v>
      </c>
      <c r="G1045" s="52">
        <v>324</v>
      </c>
      <c r="H1045" s="52">
        <f t="shared" si="248"/>
        <v>12187.042025434959</v>
      </c>
      <c r="K1045" s="52">
        <v>192</v>
      </c>
      <c r="L1045" s="52">
        <f t="shared" si="250"/>
        <v>5760</v>
      </c>
      <c r="T1045" s="52">
        <f t="shared" si="251"/>
        <v>0</v>
      </c>
      <c r="V1045" s="51">
        <f t="shared" si="245"/>
        <v>0</v>
      </c>
      <c r="AG1045">
        <v>324</v>
      </c>
      <c r="AH1045">
        <v>216</v>
      </c>
      <c r="AY1045">
        <v>12187.042025434959</v>
      </c>
    </row>
    <row r="1046" spans="1:51" x14ac:dyDescent="0.25">
      <c r="A1046" s="19" t="s">
        <v>638</v>
      </c>
      <c r="B1046" s="20">
        <f t="shared" ref="B1046:T1046" si="252">SUM(B1003:B1045)</f>
        <v>0</v>
      </c>
      <c r="C1046" s="20">
        <f t="shared" si="252"/>
        <v>99388</v>
      </c>
      <c r="D1046" s="20">
        <f t="shared" si="252"/>
        <v>1000</v>
      </c>
      <c r="E1046" s="20">
        <f t="shared" si="252"/>
        <v>4000</v>
      </c>
      <c r="F1046" s="20">
        <f t="shared" si="252"/>
        <v>8880</v>
      </c>
      <c r="G1046" s="20">
        <f t="shared" si="252"/>
        <v>5478</v>
      </c>
      <c r="H1046" s="20">
        <f t="shared" si="252"/>
        <v>206051.28461522446</v>
      </c>
      <c r="I1046" s="20">
        <f t="shared" si="252"/>
        <v>0</v>
      </c>
      <c r="J1046" s="20">
        <f t="shared" si="252"/>
        <v>0</v>
      </c>
      <c r="K1046" s="20">
        <f t="shared" si="252"/>
        <v>2800</v>
      </c>
      <c r="L1046" s="20">
        <f t="shared" si="252"/>
        <v>84000</v>
      </c>
      <c r="M1046" s="20">
        <f t="shared" si="252"/>
        <v>0</v>
      </c>
      <c r="N1046" s="20">
        <f t="shared" si="252"/>
        <v>0</v>
      </c>
      <c r="O1046" s="20">
        <f t="shared" si="252"/>
        <v>140</v>
      </c>
      <c r="P1046" s="20">
        <f t="shared" si="252"/>
        <v>6800</v>
      </c>
      <c r="Q1046" s="20">
        <f t="shared" si="252"/>
        <v>0</v>
      </c>
      <c r="R1046" s="20">
        <f t="shared" si="252"/>
        <v>0</v>
      </c>
      <c r="S1046" s="20">
        <f t="shared" si="252"/>
        <v>120</v>
      </c>
      <c r="T1046" s="20">
        <f t="shared" si="252"/>
        <v>5068</v>
      </c>
      <c r="U1046" s="34"/>
      <c r="V1046" s="51">
        <f>$AY$1*H1049</f>
        <v>0</v>
      </c>
      <c r="W1046" s="34"/>
      <c r="X1046" s="34"/>
      <c r="Y1046" s="34"/>
      <c r="Z1046" s="34"/>
      <c r="AA1046" s="34"/>
      <c r="AB1046" s="34"/>
      <c r="AC1046" s="34"/>
      <c r="AG1046">
        <v>5478</v>
      </c>
      <c r="AH1046">
        <v>3652</v>
      </c>
      <c r="AY1046">
        <v>206051.28461522431</v>
      </c>
    </row>
    <row r="1047" spans="1:51" hidden="1" x14ac:dyDescent="0.25">
      <c r="A1047" s="19" t="s">
        <v>1425</v>
      </c>
      <c r="B1047" s="20"/>
      <c r="C1047" s="20"/>
      <c r="D1047" s="20">
        <v>1000</v>
      </c>
      <c r="E1047" s="20">
        <v>4000</v>
      </c>
      <c r="F1047" s="20">
        <v>9130</v>
      </c>
      <c r="G1047" s="20"/>
      <c r="H1047" s="20"/>
      <c r="I1047" s="20">
        <v>0</v>
      </c>
      <c r="J1047" s="20">
        <v>0</v>
      </c>
      <c r="K1047" s="20"/>
      <c r="L1047" s="20"/>
      <c r="M1047" s="20">
        <v>0</v>
      </c>
      <c r="N1047" s="20">
        <v>0</v>
      </c>
      <c r="O1047" s="20"/>
      <c r="P1047" s="20"/>
      <c r="Q1047" s="20">
        <v>0</v>
      </c>
      <c r="R1047" s="20">
        <v>0</v>
      </c>
      <c r="S1047" s="20"/>
      <c r="T1047" s="20"/>
      <c r="U1047" s="34"/>
      <c r="V1047" s="51">
        <f>$AY$1*H1050</f>
        <v>0</v>
      </c>
      <c r="W1047" s="34"/>
      <c r="X1047" s="34"/>
      <c r="Y1047" s="34"/>
      <c r="Z1047" s="34"/>
      <c r="AA1047" s="34"/>
      <c r="AB1047" s="34"/>
      <c r="AC1047" s="34"/>
      <c r="AY1047">
        <v>0</v>
      </c>
    </row>
    <row r="1048" spans="1:51" x14ac:dyDescent="0.25">
      <c r="A1048" s="19" t="s">
        <v>1448</v>
      </c>
      <c r="B1048" s="20"/>
      <c r="C1048" s="20"/>
      <c r="D1048" s="20"/>
      <c r="E1048" s="20"/>
      <c r="F1048" s="20"/>
      <c r="G1048" s="110">
        <f>H1046/G1046</f>
        <v>37.6143272389968</v>
      </c>
      <c r="H1048" s="111"/>
      <c r="I1048" s="110"/>
      <c r="J1048" s="111"/>
      <c r="K1048" s="110">
        <f>L1046/K1046</f>
        <v>30</v>
      </c>
      <c r="L1048" s="111"/>
      <c r="M1048" s="110"/>
      <c r="N1048" s="111"/>
      <c r="O1048" s="110">
        <f>P1046/O1046</f>
        <v>48.571428571428569</v>
      </c>
      <c r="P1048" s="111"/>
      <c r="Q1048" s="110"/>
      <c r="R1048" s="111"/>
      <c r="S1048" s="110">
        <f>T1046/S1046</f>
        <v>42.233333333333334</v>
      </c>
      <c r="T1048" s="111"/>
      <c r="U1048" s="34"/>
      <c r="W1048" s="34"/>
      <c r="X1048" s="34"/>
      <c r="Y1048" s="34"/>
      <c r="Z1048" s="34"/>
      <c r="AA1048" s="34"/>
      <c r="AB1048" s="34"/>
      <c r="AC1048" s="34"/>
    </row>
    <row r="1049" spans="1:51" x14ac:dyDescent="0.25">
      <c r="A1049" s="114" t="s">
        <v>942</v>
      </c>
      <c r="B1049" s="114"/>
      <c r="C1049" s="114"/>
      <c r="D1049" s="114"/>
      <c r="E1049" s="114"/>
      <c r="F1049" s="114"/>
      <c r="G1049" s="114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114"/>
      <c r="T1049" s="114"/>
      <c r="U1049" s="32"/>
      <c r="V1049" s="51" t="e">
        <f>$AY$1*#REF!</f>
        <v>#REF!</v>
      </c>
      <c r="W1049" s="32"/>
      <c r="X1049" s="32"/>
      <c r="Y1049" s="32"/>
      <c r="Z1049" s="32"/>
      <c r="AA1049" s="32"/>
      <c r="AB1049" s="32"/>
      <c r="AC1049" s="32"/>
      <c r="AE1049">
        <v>43.010989010989015</v>
      </c>
      <c r="AG1049">
        <v>0</v>
      </c>
      <c r="AH1049">
        <v>0</v>
      </c>
      <c r="AY1049">
        <v>0</v>
      </c>
    </row>
    <row r="1050" spans="1:51" x14ac:dyDescent="0.25">
      <c r="A1050" s="14" t="s">
        <v>943</v>
      </c>
      <c r="D1050" s="52">
        <v>4050</v>
      </c>
      <c r="E1050" s="52">
        <v>137700</v>
      </c>
      <c r="F1050" s="53"/>
      <c r="G1050" s="53"/>
      <c r="H1050" s="52">
        <f t="shared" ref="H1050" si="253">G1050*$AD$1</f>
        <v>0</v>
      </c>
      <c r="L1050" s="52">
        <f>K1050*AF$1</f>
        <v>0</v>
      </c>
      <c r="O1050" s="54"/>
      <c r="P1050" s="54"/>
      <c r="Q1050" s="54"/>
      <c r="R1050" s="54"/>
      <c r="S1050" s="53">
        <v>30</v>
      </c>
      <c r="T1050" s="52">
        <f>S1050*AE$1049</f>
        <v>1290.3296703296705</v>
      </c>
      <c r="V1050" s="51" t="e">
        <f>$AY$1*#REF!</f>
        <v>#REF!</v>
      </c>
      <c r="AG1050">
        <v>0</v>
      </c>
      <c r="AH1050">
        <v>0</v>
      </c>
      <c r="AY1050">
        <v>0</v>
      </c>
    </row>
    <row r="1051" spans="1:51" x14ac:dyDescent="0.25">
      <c r="A1051" s="9" t="s">
        <v>944</v>
      </c>
      <c r="C1051" s="52">
        <v>43218.666666666664</v>
      </c>
      <c r="F1051" s="112" t="s">
        <v>1332</v>
      </c>
      <c r="G1051" s="112"/>
      <c r="H1051" s="112"/>
      <c r="I1051" s="112"/>
      <c r="J1051" s="112"/>
      <c r="K1051" s="52">
        <v>50</v>
      </c>
      <c r="L1051" s="52">
        <f>K1051*AF$1</f>
        <v>1500</v>
      </c>
      <c r="O1051" s="112" t="s">
        <v>1332</v>
      </c>
      <c r="P1051" s="112"/>
      <c r="Q1051" s="112"/>
      <c r="R1051" s="112"/>
      <c r="S1051" s="112" t="s">
        <v>1332</v>
      </c>
      <c r="T1051" s="112"/>
      <c r="V1051" s="51">
        <f>$AY$1*H1053</f>
        <v>0</v>
      </c>
      <c r="AG1051" t="e">
        <v>#VALUE!</v>
      </c>
      <c r="AH1051" t="e">
        <v>#VALUE!</v>
      </c>
      <c r="AY1051">
        <v>0</v>
      </c>
    </row>
    <row r="1052" spans="1:51" x14ac:dyDescent="0.25">
      <c r="A1052" s="9" t="s">
        <v>1318</v>
      </c>
      <c r="B1052" s="52">
        <v>1</v>
      </c>
      <c r="D1052" s="52">
        <v>17102</v>
      </c>
      <c r="E1052" s="52">
        <v>156947</v>
      </c>
      <c r="F1052" s="112" t="s">
        <v>1332</v>
      </c>
      <c r="G1052" s="112"/>
      <c r="H1052" s="112"/>
      <c r="I1052" s="112"/>
      <c r="J1052" s="112"/>
      <c r="K1052" s="112" t="s">
        <v>1332</v>
      </c>
      <c r="L1052" s="112"/>
      <c r="M1052" s="112"/>
      <c r="N1052" s="112"/>
      <c r="Q1052" s="52">
        <v>30</v>
      </c>
      <c r="R1052" s="52">
        <f>Q1052*47</f>
        <v>1410</v>
      </c>
      <c r="S1052" s="112" t="s">
        <v>1332</v>
      </c>
      <c r="T1052" s="112"/>
      <c r="V1052" s="51">
        <f>$AY$1*H1054</f>
        <v>5095.837983834148</v>
      </c>
      <c r="AG1052" t="e">
        <v>#VALUE!</v>
      </c>
      <c r="AH1052" t="e">
        <v>#VALUE!</v>
      </c>
      <c r="AY1052">
        <v>0</v>
      </c>
    </row>
    <row r="1053" spans="1:51" x14ac:dyDescent="0.25">
      <c r="A1053" s="9" t="s">
        <v>945</v>
      </c>
      <c r="F1053" s="52">
        <v>678.4</v>
      </c>
      <c r="H1053" s="52">
        <f t="shared" ref="H1053:H1084" si="254">G1053*$AD$1</f>
        <v>0</v>
      </c>
      <c r="I1053" s="52">
        <v>678.4</v>
      </c>
      <c r="J1053" s="52">
        <f>I1053*$AD$1</f>
        <v>26369.680044691933</v>
      </c>
      <c r="L1053" s="52">
        <f t="shared" ref="L1053:L1084" si="255">K1053*AF$1</f>
        <v>0</v>
      </c>
      <c r="T1053" s="52">
        <f t="shared" ref="T1053:T1089" si="256">S1053*AE$1049</f>
        <v>0</v>
      </c>
      <c r="V1053" s="51">
        <f>$AY$1*H1055</f>
        <v>0</v>
      </c>
      <c r="AG1053">
        <v>0</v>
      </c>
      <c r="AH1053">
        <v>0</v>
      </c>
      <c r="AY1053">
        <v>0</v>
      </c>
    </row>
    <row r="1054" spans="1:51" x14ac:dyDescent="0.25">
      <c r="A1054" s="9" t="s">
        <v>946</v>
      </c>
      <c r="D1054" s="116">
        <f>2736</f>
        <v>2736</v>
      </c>
      <c r="E1054" s="116">
        <f>93020</f>
        <v>93020</v>
      </c>
      <c r="F1054" s="52">
        <v>140</v>
      </c>
      <c r="G1054" s="52">
        <v>140</v>
      </c>
      <c r="H1054" s="52">
        <f>AY1054</f>
        <v>5266.0058134595511</v>
      </c>
      <c r="K1054" s="53">
        <v>6</v>
      </c>
      <c r="L1054" s="52">
        <f t="shared" si="255"/>
        <v>180</v>
      </c>
      <c r="T1054" s="52">
        <f t="shared" si="256"/>
        <v>0</v>
      </c>
      <c r="V1054" s="51" t="e">
        <f>$AY$1*#REF!</f>
        <v>#REF!</v>
      </c>
      <c r="AG1054">
        <v>84</v>
      </c>
      <c r="AH1054">
        <v>56</v>
      </c>
      <c r="AY1054">
        <v>5266.0058134595511</v>
      </c>
    </row>
    <row r="1055" spans="1:51" x14ac:dyDescent="0.25">
      <c r="A1055" s="9" t="s">
        <v>947</v>
      </c>
      <c r="D1055" s="113"/>
      <c r="E1055" s="113"/>
      <c r="F1055" s="52">
        <v>120</v>
      </c>
      <c r="K1055" s="53">
        <v>3</v>
      </c>
      <c r="L1055" s="52">
        <f t="shared" si="255"/>
        <v>90</v>
      </c>
      <c r="T1055" s="52">
        <f t="shared" si="256"/>
        <v>0</v>
      </c>
      <c r="V1055" s="51" t="e">
        <f>$AY$1*#REF!</f>
        <v>#REF!</v>
      </c>
      <c r="AG1055">
        <v>72</v>
      </c>
      <c r="AH1055">
        <v>48</v>
      </c>
      <c r="AY1055" t="e">
        <v>#VALUE!</v>
      </c>
    </row>
    <row r="1056" spans="1:51" x14ac:dyDescent="0.25">
      <c r="A1056" s="9" t="s">
        <v>948</v>
      </c>
      <c r="F1056" s="53">
        <v>450</v>
      </c>
      <c r="G1056" s="53">
        <v>450</v>
      </c>
      <c r="H1056" s="52">
        <f>AY1056</f>
        <v>16926.447257548552</v>
      </c>
      <c r="L1056" s="52">
        <f t="shared" si="255"/>
        <v>0</v>
      </c>
      <c r="O1056" s="52">
        <v>220</v>
      </c>
      <c r="P1056" s="52">
        <v>10318</v>
      </c>
      <c r="T1056" s="52">
        <f t="shared" si="256"/>
        <v>0</v>
      </c>
      <c r="V1056" s="51">
        <f t="shared" ref="V1056:V1079" si="257">$AY$1*H1058</f>
        <v>0</v>
      </c>
      <c r="AG1056">
        <v>270</v>
      </c>
      <c r="AH1056">
        <v>180</v>
      </c>
      <c r="AY1056">
        <v>16926.447257548552</v>
      </c>
    </row>
    <row r="1057" spans="1:51" x14ac:dyDescent="0.25">
      <c r="A1057" s="9" t="s">
        <v>949</v>
      </c>
      <c r="C1057" s="53"/>
      <c r="D1057" s="53"/>
      <c r="E1057" s="53"/>
      <c r="F1057" s="53"/>
      <c r="G1057" s="53"/>
      <c r="H1057" s="52">
        <f t="shared" si="254"/>
        <v>0</v>
      </c>
      <c r="K1057" s="53"/>
      <c r="L1057" s="52">
        <f t="shared" si="255"/>
        <v>0</v>
      </c>
      <c r="O1057" s="53"/>
      <c r="P1057" s="53"/>
      <c r="Q1057" s="53"/>
      <c r="R1057" s="53"/>
      <c r="S1057" s="53">
        <v>20</v>
      </c>
      <c r="T1057" s="52">
        <f t="shared" si="256"/>
        <v>860.21978021978032</v>
      </c>
      <c r="V1057" s="51">
        <f t="shared" si="257"/>
        <v>0</v>
      </c>
      <c r="AG1057">
        <v>0</v>
      </c>
      <c r="AH1057">
        <v>0</v>
      </c>
      <c r="AY1057">
        <v>0</v>
      </c>
    </row>
    <row r="1058" spans="1:51" x14ac:dyDescent="0.25">
      <c r="A1058" s="13" t="s">
        <v>950</v>
      </c>
      <c r="C1058" s="53"/>
      <c r="D1058" s="53"/>
      <c r="E1058" s="53"/>
      <c r="F1058" s="53"/>
      <c r="G1058" s="53"/>
      <c r="H1058" s="52">
        <f t="shared" si="254"/>
        <v>0</v>
      </c>
      <c r="K1058" s="53"/>
      <c r="L1058" s="52">
        <f t="shared" si="255"/>
        <v>0</v>
      </c>
      <c r="O1058" s="53"/>
      <c r="P1058" s="53"/>
      <c r="Q1058" s="53"/>
      <c r="R1058" s="53"/>
      <c r="S1058" s="53">
        <v>15</v>
      </c>
      <c r="T1058" s="52">
        <f t="shared" si="256"/>
        <v>645.16483516483527</v>
      </c>
      <c r="V1058" s="51">
        <f t="shared" si="257"/>
        <v>0</v>
      </c>
      <c r="AG1058">
        <v>0</v>
      </c>
      <c r="AH1058">
        <v>0</v>
      </c>
      <c r="AY1058">
        <v>0</v>
      </c>
    </row>
    <row r="1059" spans="1:51" x14ac:dyDescent="0.25">
      <c r="A1059" s="9" t="s">
        <v>951</v>
      </c>
      <c r="H1059" s="52">
        <f t="shared" si="254"/>
        <v>0</v>
      </c>
      <c r="L1059" s="52">
        <f t="shared" si="255"/>
        <v>0</v>
      </c>
      <c r="S1059" s="52">
        <v>20</v>
      </c>
      <c r="T1059" s="52">
        <f t="shared" si="256"/>
        <v>860.21978021978032</v>
      </c>
      <c r="V1059" s="51">
        <f t="shared" si="257"/>
        <v>0</v>
      </c>
      <c r="AG1059">
        <v>0</v>
      </c>
      <c r="AH1059">
        <v>0</v>
      </c>
      <c r="AY1059">
        <v>0</v>
      </c>
    </row>
    <row r="1060" spans="1:51" x14ac:dyDescent="0.25">
      <c r="A1060" s="16" t="s">
        <v>952</v>
      </c>
      <c r="F1060" s="71"/>
      <c r="G1060" s="71"/>
      <c r="H1060" s="52">
        <f t="shared" si="254"/>
        <v>0</v>
      </c>
      <c r="L1060" s="52">
        <f t="shared" si="255"/>
        <v>0</v>
      </c>
      <c r="O1060" s="52">
        <v>240</v>
      </c>
      <c r="P1060" s="52">
        <v>11256</v>
      </c>
      <c r="T1060" s="52">
        <f t="shared" si="256"/>
        <v>0</v>
      </c>
      <c r="V1060" s="51">
        <f t="shared" si="257"/>
        <v>0</v>
      </c>
      <c r="AG1060">
        <v>0</v>
      </c>
      <c r="AH1060">
        <v>0</v>
      </c>
      <c r="AY1060">
        <v>0</v>
      </c>
    </row>
    <row r="1061" spans="1:51" x14ac:dyDescent="0.25">
      <c r="A1061" s="14" t="s">
        <v>953</v>
      </c>
      <c r="F1061" s="53">
        <v>150</v>
      </c>
      <c r="K1061" s="53"/>
      <c r="L1061" s="52">
        <f t="shared" si="255"/>
        <v>0</v>
      </c>
      <c r="O1061" s="54"/>
      <c r="P1061" s="54"/>
      <c r="Q1061" s="54"/>
      <c r="R1061" s="54"/>
      <c r="S1061" s="53">
        <v>20</v>
      </c>
      <c r="T1061" s="52">
        <f t="shared" si="256"/>
        <v>860.21978021978032</v>
      </c>
      <c r="V1061" s="51">
        <f t="shared" si="257"/>
        <v>0</v>
      </c>
      <c r="AG1061">
        <v>90</v>
      </c>
      <c r="AH1061">
        <v>60</v>
      </c>
      <c r="AY1061" t="e">
        <v>#VALUE!</v>
      </c>
    </row>
    <row r="1062" spans="1:51" x14ac:dyDescent="0.25">
      <c r="A1062" s="15" t="s">
        <v>954</v>
      </c>
      <c r="F1062" s="53"/>
      <c r="G1062" s="53"/>
      <c r="H1062" s="52">
        <f t="shared" si="254"/>
        <v>0</v>
      </c>
      <c r="L1062" s="52">
        <f t="shared" si="255"/>
        <v>0</v>
      </c>
      <c r="O1062" s="53"/>
      <c r="P1062" s="53"/>
      <c r="Q1062" s="53"/>
      <c r="R1062" s="53"/>
      <c r="S1062" s="53">
        <v>20</v>
      </c>
      <c r="T1062" s="52">
        <f t="shared" si="256"/>
        <v>860.21978021978032</v>
      </c>
      <c r="V1062" s="51">
        <f t="shared" si="257"/>
        <v>0</v>
      </c>
      <c r="AG1062">
        <v>0</v>
      </c>
      <c r="AH1062">
        <v>0</v>
      </c>
      <c r="AY1062">
        <v>0</v>
      </c>
    </row>
    <row r="1063" spans="1:51" x14ac:dyDescent="0.25">
      <c r="A1063" s="9" t="s">
        <v>955</v>
      </c>
      <c r="H1063" s="52">
        <f t="shared" si="254"/>
        <v>0</v>
      </c>
      <c r="K1063" s="52">
        <v>520</v>
      </c>
      <c r="L1063" s="52">
        <f t="shared" si="255"/>
        <v>15600</v>
      </c>
      <c r="S1063" s="52">
        <v>30</v>
      </c>
      <c r="T1063" s="52">
        <f t="shared" si="256"/>
        <v>1290.3296703296705</v>
      </c>
      <c r="V1063" s="51">
        <f t="shared" si="257"/>
        <v>0</v>
      </c>
      <c r="AG1063">
        <v>0</v>
      </c>
      <c r="AH1063">
        <v>0</v>
      </c>
      <c r="AY1063">
        <v>0</v>
      </c>
    </row>
    <row r="1064" spans="1:51" x14ac:dyDescent="0.25">
      <c r="A1064" s="12" t="s">
        <v>956</v>
      </c>
      <c r="H1064" s="52">
        <f t="shared" si="254"/>
        <v>0</v>
      </c>
      <c r="L1064" s="52">
        <f t="shared" si="255"/>
        <v>0</v>
      </c>
      <c r="O1064" s="52">
        <v>200</v>
      </c>
      <c r="P1064" s="52">
        <v>9380</v>
      </c>
      <c r="S1064" s="53">
        <v>20</v>
      </c>
      <c r="T1064" s="52">
        <f t="shared" si="256"/>
        <v>860.21978021978032</v>
      </c>
      <c r="V1064" s="51">
        <f t="shared" si="257"/>
        <v>0</v>
      </c>
      <c r="AG1064">
        <v>0</v>
      </c>
      <c r="AH1064">
        <v>0</v>
      </c>
      <c r="AY1064">
        <v>0</v>
      </c>
    </row>
    <row r="1065" spans="1:51" x14ac:dyDescent="0.25">
      <c r="A1065" s="9" t="s">
        <v>957</v>
      </c>
      <c r="H1065" s="52">
        <f t="shared" si="254"/>
        <v>0</v>
      </c>
      <c r="L1065" s="52">
        <f t="shared" si="255"/>
        <v>0</v>
      </c>
      <c r="O1065" s="52">
        <v>300</v>
      </c>
      <c r="P1065" s="52">
        <v>14070</v>
      </c>
      <c r="T1065" s="52">
        <f t="shared" si="256"/>
        <v>0</v>
      </c>
      <c r="V1065" s="51">
        <f t="shared" si="257"/>
        <v>0</v>
      </c>
      <c r="AG1065">
        <v>0</v>
      </c>
      <c r="AH1065">
        <v>0</v>
      </c>
      <c r="AY1065">
        <v>0</v>
      </c>
    </row>
    <row r="1066" spans="1:51" x14ac:dyDescent="0.25">
      <c r="A1066" s="14" t="s">
        <v>958</v>
      </c>
      <c r="F1066" s="53"/>
      <c r="G1066" s="53"/>
      <c r="H1066" s="52">
        <f t="shared" si="254"/>
        <v>0</v>
      </c>
      <c r="K1066" s="52">
        <v>147</v>
      </c>
      <c r="L1066" s="52">
        <f t="shared" si="255"/>
        <v>4410</v>
      </c>
      <c r="O1066" s="54"/>
      <c r="P1066" s="54"/>
      <c r="Q1066" s="54"/>
      <c r="R1066" s="54"/>
      <c r="S1066" s="53">
        <v>20</v>
      </c>
      <c r="T1066" s="52">
        <f t="shared" si="256"/>
        <v>860.21978021978032</v>
      </c>
      <c r="V1066" s="51">
        <f t="shared" si="257"/>
        <v>0</v>
      </c>
      <c r="AG1066">
        <v>0</v>
      </c>
      <c r="AH1066">
        <v>0</v>
      </c>
      <c r="AY1066">
        <v>0</v>
      </c>
    </row>
    <row r="1067" spans="1:51" x14ac:dyDescent="0.25">
      <c r="A1067" s="9" t="s">
        <v>959</v>
      </c>
      <c r="H1067" s="52">
        <f t="shared" si="254"/>
        <v>0</v>
      </c>
      <c r="L1067" s="52">
        <f t="shared" si="255"/>
        <v>0</v>
      </c>
      <c r="O1067" s="52">
        <v>200</v>
      </c>
      <c r="P1067" s="52">
        <v>9380</v>
      </c>
      <c r="T1067" s="52">
        <f t="shared" si="256"/>
        <v>0</v>
      </c>
      <c r="V1067" s="51">
        <f t="shared" si="257"/>
        <v>0</v>
      </c>
      <c r="AG1067">
        <v>0</v>
      </c>
      <c r="AH1067">
        <v>0</v>
      </c>
      <c r="AY1067">
        <v>0</v>
      </c>
    </row>
    <row r="1068" spans="1:51" x14ac:dyDescent="0.25">
      <c r="A1068" s="14" t="s">
        <v>960</v>
      </c>
      <c r="F1068" s="53"/>
      <c r="G1068" s="53"/>
      <c r="H1068" s="52">
        <f t="shared" si="254"/>
        <v>0</v>
      </c>
      <c r="L1068" s="52">
        <f t="shared" si="255"/>
        <v>0</v>
      </c>
      <c r="O1068" s="54"/>
      <c r="P1068" s="54"/>
      <c r="Q1068" s="54"/>
      <c r="R1068" s="54"/>
      <c r="S1068" s="53">
        <v>50</v>
      </c>
      <c r="T1068" s="52">
        <f t="shared" si="256"/>
        <v>2150.5494505494507</v>
      </c>
      <c r="V1068" s="51">
        <f t="shared" si="257"/>
        <v>0</v>
      </c>
      <c r="AG1068">
        <v>0</v>
      </c>
      <c r="AH1068">
        <v>0</v>
      </c>
      <c r="AY1068">
        <v>0</v>
      </c>
    </row>
    <row r="1069" spans="1:51" x14ac:dyDescent="0.25">
      <c r="A1069" s="9" t="s">
        <v>961</v>
      </c>
      <c r="H1069" s="52">
        <f t="shared" si="254"/>
        <v>0</v>
      </c>
      <c r="L1069" s="52">
        <f t="shared" si="255"/>
        <v>0</v>
      </c>
      <c r="S1069" s="52">
        <v>20</v>
      </c>
      <c r="T1069" s="52">
        <f t="shared" si="256"/>
        <v>860.21978021978032</v>
      </c>
      <c r="V1069" s="51">
        <f t="shared" si="257"/>
        <v>0</v>
      </c>
      <c r="AG1069">
        <v>0</v>
      </c>
      <c r="AH1069">
        <v>0</v>
      </c>
      <c r="AY1069">
        <v>0</v>
      </c>
    </row>
    <row r="1070" spans="1:51" x14ac:dyDescent="0.25">
      <c r="A1070" s="15" t="s">
        <v>962</v>
      </c>
      <c r="H1070" s="52">
        <f t="shared" si="254"/>
        <v>0</v>
      </c>
      <c r="K1070" s="53"/>
      <c r="L1070" s="52">
        <f t="shared" si="255"/>
        <v>0</v>
      </c>
      <c r="O1070" s="53"/>
      <c r="P1070" s="53"/>
      <c r="Q1070" s="53"/>
      <c r="R1070" s="53"/>
      <c r="S1070" s="53">
        <v>20</v>
      </c>
      <c r="T1070" s="52">
        <f t="shared" si="256"/>
        <v>860.21978021978032</v>
      </c>
      <c r="V1070" s="51">
        <f t="shared" si="257"/>
        <v>0</v>
      </c>
      <c r="AG1070">
        <v>0</v>
      </c>
      <c r="AH1070">
        <v>0</v>
      </c>
      <c r="AY1070">
        <v>0</v>
      </c>
    </row>
    <row r="1071" spans="1:51" x14ac:dyDescent="0.25">
      <c r="A1071" s="9" t="s">
        <v>963</v>
      </c>
      <c r="D1071" s="116">
        <v>4768</v>
      </c>
      <c r="E1071" s="116">
        <v>79190</v>
      </c>
      <c r="H1071" s="52">
        <f t="shared" si="254"/>
        <v>0</v>
      </c>
      <c r="L1071" s="52">
        <f t="shared" si="255"/>
        <v>0</v>
      </c>
      <c r="O1071" s="52">
        <v>300</v>
      </c>
      <c r="P1071" s="52">
        <v>14070</v>
      </c>
      <c r="T1071" s="52">
        <f t="shared" si="256"/>
        <v>0</v>
      </c>
      <c r="V1071" s="51">
        <f t="shared" si="257"/>
        <v>0</v>
      </c>
      <c r="AG1071">
        <v>0</v>
      </c>
      <c r="AH1071">
        <v>0</v>
      </c>
      <c r="AY1071">
        <v>0</v>
      </c>
    </row>
    <row r="1072" spans="1:51" x14ac:dyDescent="0.25">
      <c r="A1072" s="14" t="s">
        <v>964</v>
      </c>
      <c r="C1072" s="53"/>
      <c r="D1072" s="113"/>
      <c r="E1072" s="113"/>
      <c r="F1072" s="53">
        <v>350</v>
      </c>
      <c r="H1072" s="52">
        <f t="shared" si="254"/>
        <v>0</v>
      </c>
      <c r="I1072" s="53">
        <v>350</v>
      </c>
      <c r="J1072" s="52">
        <f>I1072*$AD$1</f>
        <v>13604.640353246134</v>
      </c>
      <c r="K1072" s="53"/>
      <c r="L1072" s="52">
        <f t="shared" si="255"/>
        <v>0</v>
      </c>
      <c r="O1072" s="54"/>
      <c r="P1072" s="54"/>
      <c r="Q1072" s="54"/>
      <c r="R1072" s="54"/>
      <c r="S1072" s="53"/>
      <c r="T1072" s="52">
        <f t="shared" si="256"/>
        <v>0</v>
      </c>
      <c r="V1072" s="51">
        <f t="shared" si="257"/>
        <v>0</v>
      </c>
      <c r="AG1072">
        <v>0</v>
      </c>
      <c r="AH1072">
        <v>0</v>
      </c>
      <c r="AY1072">
        <v>0</v>
      </c>
    </row>
    <row r="1073" spans="1:51" x14ac:dyDescent="0.25">
      <c r="A1073" s="13" t="s">
        <v>965</v>
      </c>
      <c r="D1073" s="113"/>
      <c r="E1073" s="113"/>
      <c r="F1073" s="53"/>
      <c r="G1073" s="53"/>
      <c r="H1073" s="52">
        <f t="shared" si="254"/>
        <v>0</v>
      </c>
      <c r="K1073" s="53"/>
      <c r="L1073" s="52">
        <f t="shared" si="255"/>
        <v>0</v>
      </c>
      <c r="O1073" s="53">
        <v>200</v>
      </c>
      <c r="P1073" s="53">
        <v>9380</v>
      </c>
      <c r="Q1073" s="53"/>
      <c r="R1073" s="53"/>
      <c r="S1073" s="52">
        <v>100</v>
      </c>
      <c r="T1073" s="52">
        <f t="shared" si="256"/>
        <v>4301.0989010989015</v>
      </c>
      <c r="V1073" s="51">
        <f t="shared" si="257"/>
        <v>0</v>
      </c>
      <c r="AG1073">
        <v>0</v>
      </c>
      <c r="AH1073">
        <v>0</v>
      </c>
      <c r="AY1073">
        <v>0</v>
      </c>
    </row>
    <row r="1074" spans="1:51" x14ac:dyDescent="0.25">
      <c r="A1074" s="9" t="s">
        <v>966</v>
      </c>
      <c r="D1074" s="113"/>
      <c r="E1074" s="113"/>
      <c r="H1074" s="52">
        <f t="shared" si="254"/>
        <v>0</v>
      </c>
      <c r="L1074" s="52">
        <f t="shared" si="255"/>
        <v>0</v>
      </c>
      <c r="S1074" s="52">
        <v>20</v>
      </c>
      <c r="T1074" s="52">
        <f t="shared" si="256"/>
        <v>860.21978021978032</v>
      </c>
      <c r="V1074" s="51">
        <f t="shared" si="257"/>
        <v>0</v>
      </c>
      <c r="AG1074">
        <v>0</v>
      </c>
      <c r="AH1074">
        <v>0</v>
      </c>
      <c r="AY1074">
        <v>0</v>
      </c>
    </row>
    <row r="1075" spans="1:51" x14ac:dyDescent="0.25">
      <c r="A1075" s="14" t="s">
        <v>967</v>
      </c>
      <c r="C1075" s="53"/>
      <c r="D1075" s="117"/>
      <c r="E1075" s="117"/>
      <c r="F1075" s="53">
        <v>678.4</v>
      </c>
      <c r="H1075" s="52">
        <f t="shared" si="254"/>
        <v>0</v>
      </c>
      <c r="I1075" s="53">
        <v>678.4</v>
      </c>
      <c r="J1075" s="52">
        <f>I1075*$AD$1</f>
        <v>26369.680044691933</v>
      </c>
      <c r="K1075" s="53"/>
      <c r="L1075" s="52">
        <f t="shared" si="255"/>
        <v>0</v>
      </c>
      <c r="O1075" s="54"/>
      <c r="P1075" s="54"/>
      <c r="Q1075" s="54"/>
      <c r="R1075" s="54"/>
      <c r="S1075" s="53"/>
      <c r="T1075" s="52">
        <f t="shared" si="256"/>
        <v>0</v>
      </c>
      <c r="V1075" s="51">
        <f t="shared" si="257"/>
        <v>0</v>
      </c>
      <c r="AG1075">
        <v>0</v>
      </c>
      <c r="AH1075">
        <v>0</v>
      </c>
      <c r="AY1075">
        <v>0</v>
      </c>
    </row>
    <row r="1076" spans="1:51" x14ac:dyDescent="0.25">
      <c r="A1076" s="14" t="s">
        <v>968</v>
      </c>
      <c r="D1076" s="116">
        <v>4900</v>
      </c>
      <c r="E1076" s="116">
        <v>166600</v>
      </c>
      <c r="F1076" s="53"/>
      <c r="G1076" s="53"/>
      <c r="H1076" s="52">
        <f t="shared" si="254"/>
        <v>0</v>
      </c>
      <c r="K1076" s="53"/>
      <c r="L1076" s="52">
        <f t="shared" si="255"/>
        <v>0</v>
      </c>
      <c r="O1076" s="54">
        <v>150</v>
      </c>
      <c r="P1076" s="54">
        <v>7035</v>
      </c>
      <c r="Q1076" s="54"/>
      <c r="R1076" s="54"/>
      <c r="T1076" s="52">
        <f t="shared" si="256"/>
        <v>0</v>
      </c>
      <c r="V1076" s="51">
        <f t="shared" si="257"/>
        <v>0</v>
      </c>
      <c r="AG1076">
        <v>0</v>
      </c>
      <c r="AH1076">
        <v>0</v>
      </c>
      <c r="AY1076">
        <v>0</v>
      </c>
    </row>
    <row r="1077" spans="1:51" x14ac:dyDescent="0.25">
      <c r="A1077" s="14" t="s">
        <v>969</v>
      </c>
      <c r="D1077" s="113"/>
      <c r="E1077" s="113"/>
      <c r="F1077" s="53"/>
      <c r="G1077" s="53"/>
      <c r="H1077" s="52">
        <f t="shared" si="254"/>
        <v>0</v>
      </c>
      <c r="L1077" s="52">
        <f t="shared" si="255"/>
        <v>0</v>
      </c>
      <c r="O1077" s="54"/>
      <c r="P1077" s="54"/>
      <c r="Q1077" s="54"/>
      <c r="R1077" s="54"/>
      <c r="S1077" s="53">
        <v>100</v>
      </c>
      <c r="T1077" s="52">
        <f t="shared" si="256"/>
        <v>4301.0989010989015</v>
      </c>
      <c r="V1077" s="51">
        <f t="shared" si="257"/>
        <v>0</v>
      </c>
      <c r="AG1077">
        <v>0</v>
      </c>
      <c r="AH1077">
        <v>0</v>
      </c>
      <c r="AY1077">
        <v>0</v>
      </c>
    </row>
    <row r="1078" spans="1:51" x14ac:dyDescent="0.25">
      <c r="A1078" s="14" t="s">
        <v>970</v>
      </c>
      <c r="D1078" s="117"/>
      <c r="E1078" s="117"/>
      <c r="F1078" s="53"/>
      <c r="G1078" s="53"/>
      <c r="H1078" s="52">
        <f t="shared" si="254"/>
        <v>0</v>
      </c>
      <c r="K1078" s="53"/>
      <c r="L1078" s="52">
        <f t="shared" si="255"/>
        <v>0</v>
      </c>
      <c r="O1078" s="54">
        <v>150</v>
      </c>
      <c r="P1078" s="54">
        <v>7035</v>
      </c>
      <c r="Q1078" s="54"/>
      <c r="R1078" s="54"/>
      <c r="S1078" s="53"/>
      <c r="T1078" s="52">
        <f t="shared" si="256"/>
        <v>0</v>
      </c>
      <c r="V1078" s="51">
        <f t="shared" si="257"/>
        <v>0</v>
      </c>
      <c r="AG1078">
        <v>0</v>
      </c>
      <c r="AH1078">
        <v>0</v>
      </c>
      <c r="AY1078">
        <v>0</v>
      </c>
    </row>
    <row r="1079" spans="1:51" x14ac:dyDescent="0.25">
      <c r="A1079" s="12" t="s">
        <v>971</v>
      </c>
      <c r="D1079" s="116">
        <v>5400</v>
      </c>
      <c r="E1079" s="116">
        <v>183600</v>
      </c>
      <c r="H1079" s="52">
        <f t="shared" si="254"/>
        <v>0</v>
      </c>
      <c r="L1079" s="52">
        <f t="shared" si="255"/>
        <v>0</v>
      </c>
      <c r="S1079" s="52">
        <v>20</v>
      </c>
      <c r="T1079" s="52">
        <f t="shared" si="256"/>
        <v>860.21978021978032</v>
      </c>
      <c r="V1079" s="51">
        <f t="shared" si="257"/>
        <v>0</v>
      </c>
      <c r="AG1079">
        <v>0</v>
      </c>
      <c r="AH1079">
        <v>0</v>
      </c>
      <c r="AY1079">
        <v>0</v>
      </c>
    </row>
    <row r="1080" spans="1:51" x14ac:dyDescent="0.25">
      <c r="A1080" s="14" t="s">
        <v>972</v>
      </c>
      <c r="D1080" s="113"/>
      <c r="E1080" s="113"/>
      <c r="H1080" s="52">
        <f t="shared" si="254"/>
        <v>0</v>
      </c>
      <c r="L1080" s="52">
        <f t="shared" si="255"/>
        <v>0</v>
      </c>
      <c r="O1080" s="52">
        <v>200</v>
      </c>
      <c r="P1080" s="52">
        <v>9380</v>
      </c>
      <c r="S1080" s="52">
        <v>20</v>
      </c>
      <c r="T1080" s="52">
        <f t="shared" si="256"/>
        <v>860.21978021978032</v>
      </c>
      <c r="V1080" s="51" t="e">
        <f>$AY$1*#REF!</f>
        <v>#REF!</v>
      </c>
      <c r="AG1080">
        <v>0</v>
      </c>
      <c r="AH1080">
        <v>0</v>
      </c>
      <c r="AY1080">
        <v>0</v>
      </c>
    </row>
    <row r="1081" spans="1:51" x14ac:dyDescent="0.25">
      <c r="A1081" s="15" t="s">
        <v>973</v>
      </c>
      <c r="D1081" s="117"/>
      <c r="E1081" s="117"/>
      <c r="H1081" s="52">
        <f t="shared" si="254"/>
        <v>0</v>
      </c>
      <c r="K1081" s="53"/>
      <c r="L1081" s="52">
        <f t="shared" si="255"/>
        <v>0</v>
      </c>
      <c r="O1081" s="54"/>
      <c r="P1081" s="54"/>
      <c r="Q1081" s="54"/>
      <c r="R1081" s="54"/>
      <c r="S1081" s="53">
        <v>20</v>
      </c>
      <c r="T1081" s="52">
        <f t="shared" si="256"/>
        <v>860.21978021978032</v>
      </c>
      <c r="V1081" s="51" t="e">
        <f>$AY$1*#REF!</f>
        <v>#REF!</v>
      </c>
      <c r="AG1081">
        <v>0</v>
      </c>
      <c r="AH1081">
        <v>0</v>
      </c>
      <c r="AY1081">
        <v>0</v>
      </c>
    </row>
    <row r="1082" spans="1:51" x14ac:dyDescent="0.25">
      <c r="A1082" s="14" t="s">
        <v>974</v>
      </c>
      <c r="D1082" s="113"/>
      <c r="E1082" s="113"/>
      <c r="F1082" s="53"/>
      <c r="G1082" s="53"/>
      <c r="H1082" s="52">
        <f t="shared" si="254"/>
        <v>0</v>
      </c>
      <c r="K1082" s="53"/>
      <c r="L1082" s="52">
        <f t="shared" si="255"/>
        <v>0</v>
      </c>
      <c r="O1082" s="54">
        <v>150</v>
      </c>
      <c r="P1082" s="54">
        <v>7035</v>
      </c>
      <c r="Q1082" s="54"/>
      <c r="R1082" s="54"/>
      <c r="S1082" s="53"/>
      <c r="T1082" s="52">
        <f t="shared" si="256"/>
        <v>0</v>
      </c>
      <c r="V1082" s="51">
        <f t="shared" ref="V1082:V1092" si="258">$AY$1*H1084</f>
        <v>0</v>
      </c>
      <c r="AG1082">
        <v>0</v>
      </c>
      <c r="AH1082">
        <v>0</v>
      </c>
      <c r="AY1082">
        <v>0</v>
      </c>
    </row>
    <row r="1083" spans="1:51" x14ac:dyDescent="0.25">
      <c r="A1083" s="12" t="s">
        <v>975</v>
      </c>
      <c r="D1083" s="117"/>
      <c r="E1083" s="117"/>
      <c r="H1083" s="52">
        <f t="shared" si="254"/>
        <v>0</v>
      </c>
      <c r="L1083" s="52">
        <f t="shared" si="255"/>
        <v>0</v>
      </c>
      <c r="O1083" s="52">
        <v>100</v>
      </c>
      <c r="P1083" s="52">
        <v>4690</v>
      </c>
      <c r="T1083" s="52">
        <f t="shared" si="256"/>
        <v>0</v>
      </c>
      <c r="V1083" s="51">
        <f t="shared" si="258"/>
        <v>16379.479233752612</v>
      </c>
      <c r="AG1083">
        <v>0</v>
      </c>
      <c r="AH1083">
        <v>0</v>
      </c>
      <c r="AY1083">
        <v>0</v>
      </c>
    </row>
    <row r="1084" spans="1:51" x14ac:dyDescent="0.25">
      <c r="A1084" s="9" t="s">
        <v>976</v>
      </c>
      <c r="D1084" s="116">
        <v>22547</v>
      </c>
      <c r="E1084" s="116">
        <v>2520087</v>
      </c>
      <c r="F1084" s="52">
        <v>350</v>
      </c>
      <c r="H1084" s="52">
        <f t="shared" si="254"/>
        <v>0</v>
      </c>
      <c r="I1084" s="52">
        <v>350</v>
      </c>
      <c r="J1084" s="52">
        <f>I1084*$AD$1</f>
        <v>13604.640353246134</v>
      </c>
      <c r="L1084" s="52">
        <f t="shared" si="255"/>
        <v>0</v>
      </c>
      <c r="T1084" s="52">
        <f t="shared" si="256"/>
        <v>0</v>
      </c>
      <c r="V1084" s="51">
        <f t="shared" si="258"/>
        <v>28536.692709471223</v>
      </c>
      <c r="AG1084">
        <v>0</v>
      </c>
      <c r="AH1084">
        <v>0</v>
      </c>
      <c r="AY1084">
        <v>0</v>
      </c>
    </row>
    <row r="1085" spans="1:51" x14ac:dyDescent="0.25">
      <c r="A1085" s="15" t="s">
        <v>977</v>
      </c>
      <c r="C1085" s="52">
        <v>43218.666666666664</v>
      </c>
      <c r="D1085" s="113"/>
      <c r="E1085" s="113"/>
      <c r="F1085" s="52">
        <v>450</v>
      </c>
      <c r="G1085" s="52">
        <v>450</v>
      </c>
      <c r="H1085" s="52">
        <f>AY1085</f>
        <v>16926.447257548552</v>
      </c>
      <c r="K1085" s="106" t="s">
        <v>1332</v>
      </c>
      <c r="L1085" s="106"/>
      <c r="M1085" s="106"/>
      <c r="N1085" s="106"/>
      <c r="Q1085" s="52">
        <v>220</v>
      </c>
      <c r="R1085" s="52">
        <f>Q1085*46.9</f>
        <v>10318</v>
      </c>
      <c r="S1085" s="53">
        <v>30</v>
      </c>
      <c r="T1085" s="52">
        <f t="shared" si="256"/>
        <v>1290.3296703296705</v>
      </c>
      <c r="V1085" s="51">
        <f t="shared" si="258"/>
        <v>0</v>
      </c>
      <c r="AG1085">
        <v>270</v>
      </c>
      <c r="AH1085">
        <v>180</v>
      </c>
      <c r="AY1085">
        <v>16926.447257548552</v>
      </c>
    </row>
    <row r="1086" spans="1:51" x14ac:dyDescent="0.25">
      <c r="A1086" s="14" t="s">
        <v>978</v>
      </c>
      <c r="D1086" s="113"/>
      <c r="E1086" s="113"/>
      <c r="F1086" s="112">
        <v>790</v>
      </c>
      <c r="G1086" s="112">
        <v>784</v>
      </c>
      <c r="H1086" s="112">
        <f>AY1086</f>
        <v>29489.632555373482</v>
      </c>
      <c r="I1086" s="112"/>
      <c r="J1086" s="112"/>
      <c r="K1086" s="53">
        <v>78</v>
      </c>
      <c r="L1086" s="52">
        <f t="shared" ref="L1086:L1098" si="259">K1086*AF$1</f>
        <v>2340</v>
      </c>
      <c r="O1086" s="54"/>
      <c r="P1086" s="54"/>
      <c r="Q1086" s="54"/>
      <c r="R1086" s="54"/>
      <c r="S1086" s="53">
        <v>30</v>
      </c>
      <c r="T1086" s="52">
        <f t="shared" si="256"/>
        <v>1290.3296703296705</v>
      </c>
      <c r="V1086" s="51">
        <f t="shared" si="258"/>
        <v>0</v>
      </c>
      <c r="AG1086">
        <v>474</v>
      </c>
      <c r="AH1086">
        <v>316</v>
      </c>
      <c r="AY1086">
        <v>29489.632555373482</v>
      </c>
    </row>
    <row r="1087" spans="1:51" x14ac:dyDescent="0.25">
      <c r="A1087" s="13" t="s">
        <v>979</v>
      </c>
      <c r="C1087" s="53"/>
      <c r="D1087" s="117"/>
      <c r="E1087" s="117"/>
      <c r="F1087" s="112"/>
      <c r="G1087" s="112"/>
      <c r="H1087" s="112"/>
      <c r="I1087" s="112"/>
      <c r="J1087" s="112"/>
      <c r="K1087" s="53">
        <v>97.5</v>
      </c>
      <c r="L1087" s="52">
        <f t="shared" si="259"/>
        <v>2925</v>
      </c>
      <c r="O1087" s="53"/>
      <c r="P1087" s="53"/>
      <c r="Q1087" s="53"/>
      <c r="R1087" s="53"/>
      <c r="S1087" s="53"/>
      <c r="T1087" s="52">
        <f t="shared" si="256"/>
        <v>0</v>
      </c>
      <c r="V1087" s="51">
        <f t="shared" si="258"/>
        <v>0</v>
      </c>
      <c r="AG1087">
        <v>0</v>
      </c>
      <c r="AH1087">
        <v>0</v>
      </c>
      <c r="AY1087">
        <v>0</v>
      </c>
    </row>
    <row r="1088" spans="1:51" x14ac:dyDescent="0.25">
      <c r="A1088" s="14" t="s">
        <v>980</v>
      </c>
      <c r="C1088" s="53"/>
      <c r="D1088" s="118">
        <v>1160</v>
      </c>
      <c r="E1088" s="118">
        <v>39440</v>
      </c>
      <c r="F1088" s="53"/>
      <c r="G1088" s="53"/>
      <c r="H1088" s="52">
        <f t="shared" ref="H1088:H1098" si="260">G1088*$AD$1</f>
        <v>0</v>
      </c>
      <c r="K1088" s="53">
        <v>43.5</v>
      </c>
      <c r="L1088" s="52">
        <f t="shared" si="259"/>
        <v>1305</v>
      </c>
      <c r="O1088" s="54"/>
      <c r="P1088" s="54"/>
      <c r="Q1088" s="54"/>
      <c r="R1088" s="54"/>
      <c r="S1088" s="53"/>
      <c r="T1088" s="52">
        <f t="shared" si="256"/>
        <v>0</v>
      </c>
      <c r="V1088" s="51">
        <f t="shared" si="258"/>
        <v>13103.583387002092</v>
      </c>
      <c r="AG1088">
        <v>0</v>
      </c>
      <c r="AH1088">
        <v>0</v>
      </c>
      <c r="AY1088">
        <v>0</v>
      </c>
    </row>
    <row r="1089" spans="1:51" x14ac:dyDescent="0.25">
      <c r="A1089" s="14" t="s">
        <v>981</v>
      </c>
      <c r="C1089" s="53"/>
      <c r="D1089" s="120"/>
      <c r="E1089" s="120"/>
      <c r="H1089" s="52">
        <f t="shared" si="260"/>
        <v>0</v>
      </c>
      <c r="K1089" s="53">
        <v>43.5</v>
      </c>
      <c r="L1089" s="52">
        <f t="shared" si="259"/>
        <v>1305</v>
      </c>
      <c r="O1089" s="54"/>
      <c r="P1089" s="54"/>
      <c r="Q1089" s="54"/>
      <c r="R1089" s="54"/>
      <c r="S1089" s="53"/>
      <c r="T1089" s="52">
        <f t="shared" si="256"/>
        <v>0</v>
      </c>
      <c r="V1089" s="51">
        <f t="shared" si="258"/>
        <v>0</v>
      </c>
      <c r="AG1089">
        <v>0</v>
      </c>
      <c r="AH1089">
        <v>0</v>
      </c>
      <c r="AY1089">
        <v>0</v>
      </c>
    </row>
    <row r="1090" spans="1:51" x14ac:dyDescent="0.25">
      <c r="A1090" s="13" t="s">
        <v>982</v>
      </c>
      <c r="C1090" s="52">
        <v>43218.666666666664</v>
      </c>
      <c r="D1090" s="116">
        <v>6000</v>
      </c>
      <c r="E1090" s="116">
        <v>204000</v>
      </c>
      <c r="F1090" s="53">
        <v>360</v>
      </c>
      <c r="G1090" s="53">
        <v>360</v>
      </c>
      <c r="H1090" s="52">
        <f>AY1090</f>
        <v>13541.157806038844</v>
      </c>
      <c r="K1090" s="53">
        <v>72</v>
      </c>
      <c r="L1090" s="52">
        <f t="shared" si="259"/>
        <v>2160</v>
      </c>
      <c r="O1090" s="106" t="s">
        <v>1332</v>
      </c>
      <c r="P1090" s="106"/>
      <c r="Q1090" s="106"/>
      <c r="R1090" s="106"/>
      <c r="S1090" s="106" t="s">
        <v>1346</v>
      </c>
      <c r="T1090" s="106"/>
      <c r="U1090" s="31"/>
      <c r="V1090" s="51">
        <f t="shared" si="258"/>
        <v>0</v>
      </c>
      <c r="W1090" s="31"/>
      <c r="X1090" s="31"/>
      <c r="Y1090" s="31"/>
      <c r="Z1090" s="31"/>
      <c r="AA1090" s="31"/>
      <c r="AB1090" s="31"/>
      <c r="AC1090" s="31"/>
      <c r="AG1090">
        <v>216</v>
      </c>
      <c r="AH1090">
        <v>144</v>
      </c>
      <c r="AY1090">
        <v>13541.157806038844</v>
      </c>
    </row>
    <row r="1091" spans="1:51" x14ac:dyDescent="0.25">
      <c r="A1091" s="13" t="s">
        <v>983</v>
      </c>
      <c r="C1091" s="53"/>
      <c r="D1091" s="113"/>
      <c r="E1091" s="113"/>
      <c r="F1091" s="53">
        <v>210</v>
      </c>
      <c r="H1091" s="52">
        <f t="shared" si="260"/>
        <v>0</v>
      </c>
      <c r="I1091" s="53">
        <v>210</v>
      </c>
      <c r="J1091" s="52">
        <f>I1091*$AD$1</f>
        <v>8162.78421194768</v>
      </c>
      <c r="K1091" s="53"/>
      <c r="L1091" s="52">
        <f t="shared" si="259"/>
        <v>0</v>
      </c>
      <c r="O1091" s="53"/>
      <c r="P1091" s="53"/>
      <c r="Q1091" s="53"/>
      <c r="R1091" s="53"/>
      <c r="S1091" s="53"/>
      <c r="T1091" s="52">
        <f t="shared" ref="T1091:T1098" si="261">S1091*AE$1049</f>
        <v>0</v>
      </c>
      <c r="V1091" s="51">
        <f t="shared" si="258"/>
        <v>0</v>
      </c>
      <c r="AG1091">
        <v>0</v>
      </c>
      <c r="AH1091">
        <v>0</v>
      </c>
      <c r="AY1091">
        <v>0</v>
      </c>
    </row>
    <row r="1092" spans="1:51" x14ac:dyDescent="0.25">
      <c r="A1092" s="14" t="s">
        <v>984</v>
      </c>
      <c r="D1092" s="117"/>
      <c r="E1092" s="117"/>
      <c r="F1092" s="53">
        <v>585</v>
      </c>
      <c r="K1092" s="52">
        <v>132</v>
      </c>
      <c r="L1092" s="52">
        <f t="shared" si="259"/>
        <v>3960</v>
      </c>
      <c r="O1092" s="54"/>
      <c r="P1092" s="54"/>
      <c r="Q1092" s="54"/>
      <c r="R1092" s="54"/>
      <c r="S1092" s="53">
        <v>25</v>
      </c>
      <c r="T1092" s="52">
        <f t="shared" si="261"/>
        <v>1075.2747252747254</v>
      </c>
      <c r="V1092" s="51">
        <f t="shared" si="258"/>
        <v>0</v>
      </c>
      <c r="AG1092">
        <v>351</v>
      </c>
      <c r="AH1092">
        <v>234</v>
      </c>
      <c r="AY1092" t="e">
        <v>#VALUE!</v>
      </c>
    </row>
    <row r="1093" spans="1:51" x14ac:dyDescent="0.25">
      <c r="A1093" s="13" t="s">
        <v>985</v>
      </c>
      <c r="F1093" s="53">
        <v>595</v>
      </c>
      <c r="K1093" s="53"/>
      <c r="L1093" s="52">
        <f t="shared" si="259"/>
        <v>0</v>
      </c>
      <c r="O1093" s="54"/>
      <c r="P1093" s="54"/>
      <c r="Q1093" s="54"/>
      <c r="R1093" s="54"/>
      <c r="S1093" s="53">
        <v>100</v>
      </c>
      <c r="T1093" s="52">
        <f t="shared" si="261"/>
        <v>4301.0989010989015</v>
      </c>
      <c r="V1093" s="51" t="e">
        <f>$AY$1*#REF!</f>
        <v>#REF!</v>
      </c>
      <c r="AG1093">
        <v>357</v>
      </c>
      <c r="AH1093">
        <v>238</v>
      </c>
      <c r="AY1093" t="e">
        <v>#VALUE!</v>
      </c>
    </row>
    <row r="1094" spans="1:51" x14ac:dyDescent="0.25">
      <c r="A1094" s="14" t="s">
        <v>986</v>
      </c>
      <c r="F1094" s="53"/>
      <c r="G1094" s="53"/>
      <c r="H1094" s="52">
        <f t="shared" si="260"/>
        <v>0</v>
      </c>
      <c r="K1094" s="53"/>
      <c r="L1094" s="52">
        <f t="shared" si="259"/>
        <v>0</v>
      </c>
      <c r="O1094" s="54">
        <v>200</v>
      </c>
      <c r="P1094" s="54">
        <v>9380</v>
      </c>
      <c r="Q1094" s="54"/>
      <c r="R1094" s="54"/>
      <c r="T1094" s="52">
        <f t="shared" si="261"/>
        <v>0</v>
      </c>
      <c r="V1094" s="51" t="e">
        <f>$AY$1*#REF!</f>
        <v>#REF!</v>
      </c>
      <c r="AG1094">
        <v>0</v>
      </c>
      <c r="AH1094">
        <v>0</v>
      </c>
      <c r="AY1094">
        <v>0</v>
      </c>
    </row>
    <row r="1095" spans="1:51" x14ac:dyDescent="0.25">
      <c r="A1095" s="13" t="s">
        <v>987</v>
      </c>
      <c r="H1095" s="52">
        <f t="shared" si="260"/>
        <v>0</v>
      </c>
      <c r="L1095" s="52">
        <f t="shared" si="259"/>
        <v>0</v>
      </c>
      <c r="O1095" s="54"/>
      <c r="P1095" s="54"/>
      <c r="Q1095" s="54"/>
      <c r="R1095" s="54"/>
      <c r="S1095" s="53">
        <v>60</v>
      </c>
      <c r="T1095" s="52">
        <f t="shared" si="261"/>
        <v>2580.6593406593411</v>
      </c>
      <c r="V1095" s="51">
        <f>$AY$1*H1097</f>
        <v>0</v>
      </c>
      <c r="AG1095">
        <v>0</v>
      </c>
      <c r="AH1095">
        <v>0</v>
      </c>
      <c r="AY1095">
        <v>0</v>
      </c>
    </row>
    <row r="1096" spans="1:51" x14ac:dyDescent="0.25">
      <c r="A1096" s="14" t="s">
        <v>988</v>
      </c>
      <c r="F1096" s="53"/>
      <c r="G1096" s="53"/>
      <c r="H1096" s="52">
        <f t="shared" si="260"/>
        <v>0</v>
      </c>
      <c r="L1096" s="52">
        <f t="shared" si="259"/>
        <v>0</v>
      </c>
      <c r="O1096" s="54"/>
      <c r="P1096" s="54"/>
      <c r="Q1096" s="54"/>
      <c r="R1096" s="54"/>
      <c r="S1096" s="53">
        <v>100</v>
      </c>
      <c r="T1096" s="52">
        <f t="shared" si="261"/>
        <v>4301.0989010989015</v>
      </c>
      <c r="V1096" s="51">
        <f>$AY$1*H1098</f>
        <v>0</v>
      </c>
      <c r="AG1096">
        <v>0</v>
      </c>
      <c r="AH1096">
        <v>0</v>
      </c>
      <c r="AY1096">
        <v>0</v>
      </c>
    </row>
    <row r="1097" spans="1:51" x14ac:dyDescent="0.25">
      <c r="A1097" s="9" t="s">
        <v>989</v>
      </c>
      <c r="H1097" s="52">
        <f t="shared" si="260"/>
        <v>0</v>
      </c>
      <c r="K1097" s="52">
        <v>24</v>
      </c>
      <c r="L1097" s="52">
        <f t="shared" si="259"/>
        <v>720</v>
      </c>
      <c r="T1097" s="52">
        <f t="shared" si="261"/>
        <v>0</v>
      </c>
      <c r="V1097" s="51">
        <f>$AY$1*H1099</f>
        <v>79495.072547812684</v>
      </c>
      <c r="AG1097">
        <v>0</v>
      </c>
      <c r="AH1097">
        <v>0</v>
      </c>
      <c r="AY1097">
        <v>0</v>
      </c>
    </row>
    <row r="1098" spans="1:51" x14ac:dyDescent="0.25">
      <c r="A1098" s="14" t="s">
        <v>990</v>
      </c>
      <c r="F1098" s="53"/>
      <c r="G1098" s="53"/>
      <c r="H1098" s="52">
        <f t="shared" si="260"/>
        <v>0</v>
      </c>
      <c r="L1098" s="52">
        <f t="shared" si="259"/>
        <v>0</v>
      </c>
      <c r="O1098" s="54">
        <v>180</v>
      </c>
      <c r="P1098" s="54">
        <v>8442</v>
      </c>
      <c r="Q1098" s="54"/>
      <c r="R1098" s="54"/>
      <c r="S1098" s="53"/>
      <c r="T1098" s="52">
        <f t="shared" si="261"/>
        <v>0</v>
      </c>
      <c r="V1098" s="51">
        <f>$AY$1*H1100</f>
        <v>0</v>
      </c>
      <c r="AG1098">
        <v>0</v>
      </c>
      <c r="AH1098">
        <v>0</v>
      </c>
      <c r="AY1098">
        <v>0</v>
      </c>
    </row>
    <row r="1099" spans="1:51" x14ac:dyDescent="0.25">
      <c r="A1099" s="19" t="s">
        <v>638</v>
      </c>
      <c r="B1099" s="20">
        <f>SUM(B1050:B1098)</f>
        <v>1</v>
      </c>
      <c r="C1099" s="20">
        <f t="shared" ref="C1099:T1099" si="262">SUM(C1050:C1098)</f>
        <v>129656</v>
      </c>
      <c r="D1099" s="20">
        <f t="shared" si="262"/>
        <v>68663</v>
      </c>
      <c r="E1099" s="20">
        <f t="shared" si="262"/>
        <v>3580584</v>
      </c>
      <c r="F1099" s="20">
        <f t="shared" si="262"/>
        <v>5906.8</v>
      </c>
      <c r="G1099" s="20">
        <f t="shared" si="262"/>
        <v>2184</v>
      </c>
      <c r="H1099" s="20">
        <f t="shared" si="262"/>
        <v>82149.690689968978</v>
      </c>
      <c r="I1099" s="20">
        <f t="shared" si="262"/>
        <v>2266.8000000000002</v>
      </c>
      <c r="J1099" s="20">
        <f t="shared" si="262"/>
        <v>88111.425007823811</v>
      </c>
      <c r="K1099" s="20">
        <f t="shared" si="262"/>
        <v>1216.5</v>
      </c>
      <c r="L1099" s="20">
        <f t="shared" si="262"/>
        <v>36495</v>
      </c>
      <c r="M1099" s="20">
        <f t="shared" si="262"/>
        <v>0</v>
      </c>
      <c r="N1099" s="20">
        <f t="shared" si="262"/>
        <v>0</v>
      </c>
      <c r="O1099" s="20">
        <f t="shared" si="262"/>
        <v>2790</v>
      </c>
      <c r="P1099" s="20">
        <f t="shared" si="262"/>
        <v>130851</v>
      </c>
      <c r="Q1099" s="20">
        <f t="shared" si="262"/>
        <v>250</v>
      </c>
      <c r="R1099" s="20">
        <f t="shared" si="262"/>
        <v>11728</v>
      </c>
      <c r="S1099" s="20">
        <f t="shared" si="262"/>
        <v>910</v>
      </c>
      <c r="T1099" s="20">
        <f t="shared" si="262"/>
        <v>39140</v>
      </c>
      <c r="U1099" s="34"/>
      <c r="V1099" s="51">
        <f>$AY$1*H1102</f>
        <v>0</v>
      </c>
      <c r="W1099" s="34"/>
      <c r="X1099" s="34"/>
      <c r="Y1099" s="34"/>
      <c r="Z1099" s="34"/>
      <c r="AA1099" s="34"/>
      <c r="AB1099" s="34"/>
      <c r="AC1099" s="34"/>
      <c r="AG1099">
        <v>2184</v>
      </c>
      <c r="AH1099">
        <v>1456</v>
      </c>
      <c r="AY1099">
        <v>82149.690689968978</v>
      </c>
    </row>
    <row r="1100" spans="1:51" hidden="1" x14ac:dyDescent="0.25">
      <c r="A1100" s="19" t="s">
        <v>1425</v>
      </c>
      <c r="B1100" s="20"/>
      <c r="C1100" s="20"/>
      <c r="D1100" s="20">
        <v>74748</v>
      </c>
      <c r="E1100" s="20">
        <v>3780714</v>
      </c>
      <c r="F1100" s="20">
        <v>8036.3</v>
      </c>
      <c r="G1100" s="20"/>
      <c r="H1100" s="20"/>
      <c r="I1100" s="20">
        <v>4396.3</v>
      </c>
      <c r="J1100" s="20">
        <v>170885.94395707417</v>
      </c>
      <c r="K1100" s="20"/>
      <c r="L1100" s="20"/>
      <c r="M1100" s="20">
        <v>161</v>
      </c>
      <c r="N1100" s="20">
        <v>4830</v>
      </c>
      <c r="O1100" s="20"/>
      <c r="P1100" s="20"/>
      <c r="Q1100" s="20">
        <v>250</v>
      </c>
      <c r="R1100" s="20">
        <v>11728</v>
      </c>
      <c r="S1100" s="20"/>
      <c r="T1100" s="20"/>
      <c r="U1100" s="34"/>
      <c r="V1100" s="51">
        <f>$AY$1*H1103</f>
        <v>0</v>
      </c>
      <c r="W1100" s="34"/>
      <c r="X1100" s="34"/>
      <c r="Y1100" s="34"/>
      <c r="Z1100" s="34"/>
      <c r="AA1100" s="34"/>
      <c r="AB1100" s="34"/>
      <c r="AC1100" s="34"/>
      <c r="AY1100">
        <v>0</v>
      </c>
    </row>
    <row r="1101" spans="1:51" x14ac:dyDescent="0.25">
      <c r="A1101" s="19" t="s">
        <v>1448</v>
      </c>
      <c r="B1101" s="20"/>
      <c r="C1101" s="20"/>
      <c r="D1101" s="20"/>
      <c r="E1101" s="20"/>
      <c r="F1101" s="20"/>
      <c r="G1101" s="110">
        <f>H1099/G1099</f>
        <v>37.614327238996786</v>
      </c>
      <c r="H1101" s="111"/>
      <c r="I1101" s="20"/>
      <c r="J1101" s="20"/>
      <c r="K1101" s="110">
        <f>L1099/K1099</f>
        <v>30</v>
      </c>
      <c r="L1101" s="111"/>
      <c r="M1101" s="20"/>
      <c r="N1101" s="20"/>
      <c r="O1101" s="110">
        <f>P1099/O1099</f>
        <v>46.9</v>
      </c>
      <c r="P1101" s="111"/>
      <c r="Q1101" s="20"/>
      <c r="R1101" s="20"/>
      <c r="S1101" s="110">
        <f>T1099/S1099</f>
        <v>43.010989010989015</v>
      </c>
      <c r="T1101" s="111"/>
      <c r="U1101" s="34"/>
      <c r="W1101" s="34"/>
      <c r="X1101" s="34"/>
      <c r="Y1101" s="34"/>
      <c r="Z1101" s="34"/>
      <c r="AA1101" s="34"/>
      <c r="AB1101" s="34"/>
      <c r="AC1101" s="34"/>
    </row>
    <row r="1102" spans="1:51" x14ac:dyDescent="0.25">
      <c r="A1102" s="114" t="s">
        <v>991</v>
      </c>
      <c r="B1102" s="114"/>
      <c r="C1102" s="114"/>
      <c r="D1102" s="114"/>
      <c r="E1102" s="114"/>
      <c r="F1102" s="114"/>
      <c r="G1102" s="114"/>
      <c r="H1102" s="114"/>
      <c r="I1102" s="114"/>
      <c r="J1102" s="114"/>
      <c r="K1102" s="114"/>
      <c r="L1102" s="114"/>
      <c r="M1102" s="114"/>
      <c r="N1102" s="114"/>
      <c r="O1102" s="114"/>
      <c r="P1102" s="114"/>
      <c r="Q1102" s="114"/>
      <c r="R1102" s="114"/>
      <c r="S1102" s="114"/>
      <c r="T1102" s="114"/>
      <c r="U1102" s="32"/>
      <c r="V1102" s="51">
        <f>$AY$1*H1104</f>
        <v>0</v>
      </c>
      <c r="W1102" s="32"/>
      <c r="X1102" s="32"/>
      <c r="Y1102" s="32"/>
      <c r="Z1102" s="32"/>
      <c r="AA1102" s="32"/>
      <c r="AB1102" s="32"/>
      <c r="AC1102" s="32"/>
      <c r="AE1102">
        <v>41.738666666666667</v>
      </c>
      <c r="AG1102">
        <v>0</v>
      </c>
      <c r="AH1102">
        <v>0</v>
      </c>
      <c r="AY1102">
        <v>0</v>
      </c>
    </row>
    <row r="1103" spans="1:51" x14ac:dyDescent="0.25">
      <c r="A1103" s="14" t="s">
        <v>992</v>
      </c>
      <c r="F1103" s="53"/>
      <c r="G1103" s="53"/>
      <c r="H1103" s="52">
        <f t="shared" ref="H1103:H1104" si="263">G1103*$AD$1</f>
        <v>0</v>
      </c>
      <c r="L1103" s="52">
        <f>K1103*AF$1</f>
        <v>0</v>
      </c>
      <c r="O1103" s="54"/>
      <c r="P1103" s="54"/>
      <c r="Q1103" s="54"/>
      <c r="R1103" s="54"/>
      <c r="S1103" s="53">
        <v>60</v>
      </c>
      <c r="T1103" s="52">
        <f>S1103*AE$1102</f>
        <v>2504.3200000000002</v>
      </c>
      <c r="V1103" s="51">
        <f>$AY$1*H1105</f>
        <v>0</v>
      </c>
      <c r="AG1103">
        <v>0</v>
      </c>
      <c r="AH1103">
        <v>0</v>
      </c>
      <c r="AY1103">
        <v>0</v>
      </c>
    </row>
    <row r="1104" spans="1:51" x14ac:dyDescent="0.25">
      <c r="A1104" s="9" t="s">
        <v>993</v>
      </c>
      <c r="H1104" s="52">
        <f t="shared" si="263"/>
        <v>0</v>
      </c>
      <c r="L1104" s="52">
        <f>K1104*AF$1</f>
        <v>0</v>
      </c>
      <c r="S1104" s="52">
        <v>60</v>
      </c>
      <c r="T1104" s="52">
        <f>S1104*AE$1102</f>
        <v>2504.3200000000002</v>
      </c>
      <c r="V1104" s="51">
        <f>$AY$1*H1106</f>
        <v>3275.8958467505231</v>
      </c>
      <c r="AG1104">
        <v>0</v>
      </c>
      <c r="AH1104">
        <v>0</v>
      </c>
      <c r="AY1104">
        <v>0</v>
      </c>
    </row>
    <row r="1105" spans="1:51" x14ac:dyDescent="0.25">
      <c r="A1105" s="9" t="s">
        <v>994</v>
      </c>
      <c r="C1105" s="52">
        <v>42190.5</v>
      </c>
      <c r="F1105" s="112" t="s">
        <v>1332</v>
      </c>
      <c r="G1105" s="112"/>
      <c r="H1105" s="112"/>
      <c r="I1105" s="112"/>
      <c r="J1105" s="112"/>
      <c r="K1105" s="112" t="s">
        <v>1332</v>
      </c>
      <c r="L1105" s="112"/>
      <c r="M1105" s="112"/>
      <c r="N1105" s="112"/>
      <c r="O1105" s="112" t="s">
        <v>1332</v>
      </c>
      <c r="P1105" s="112"/>
      <c r="Q1105" s="112"/>
      <c r="R1105" s="112"/>
      <c r="S1105" s="112" t="s">
        <v>1346</v>
      </c>
      <c r="T1105" s="112"/>
      <c r="V1105" s="51" t="e">
        <f>$AY$1*#REF!</f>
        <v>#REF!</v>
      </c>
      <c r="AG1105" t="e">
        <v>#VALUE!</v>
      </c>
      <c r="AH1105" t="e">
        <v>#VALUE!</v>
      </c>
      <c r="AY1105">
        <v>0</v>
      </c>
    </row>
    <row r="1106" spans="1:51" x14ac:dyDescent="0.25">
      <c r="A1106" s="9" t="s">
        <v>995</v>
      </c>
      <c r="C1106" s="52">
        <v>42190.5</v>
      </c>
      <c r="F1106" s="52">
        <v>150</v>
      </c>
      <c r="G1106" s="52">
        <v>90</v>
      </c>
      <c r="H1106" s="52">
        <f>AY1106</f>
        <v>3385.2894515097109</v>
      </c>
      <c r="K1106" s="52">
        <v>20</v>
      </c>
      <c r="L1106" s="52">
        <f t="shared" ref="L1106:L1112" si="264">K1106*AF$1</f>
        <v>600</v>
      </c>
      <c r="O1106" s="112" t="s">
        <v>1349</v>
      </c>
      <c r="P1106" s="112"/>
      <c r="Q1106" s="112"/>
      <c r="R1106" s="112"/>
      <c r="S1106" s="112"/>
      <c r="T1106" s="112"/>
      <c r="V1106" s="51" t="e">
        <f>$AY$1*#REF!</f>
        <v>#REF!</v>
      </c>
      <c r="AG1106">
        <v>90</v>
      </c>
      <c r="AH1106">
        <v>60</v>
      </c>
      <c r="AY1106">
        <v>3385.2894515097109</v>
      </c>
    </row>
    <row r="1107" spans="1:51" x14ac:dyDescent="0.25">
      <c r="A1107" s="9" t="s">
        <v>996</v>
      </c>
      <c r="H1107" s="52">
        <f t="shared" ref="H1107:H1114" si="265">AY1107</f>
        <v>0</v>
      </c>
      <c r="L1107" s="52">
        <f t="shared" si="264"/>
        <v>0</v>
      </c>
      <c r="O1107" s="52">
        <v>254</v>
      </c>
      <c r="P1107" s="52">
        <v>11430</v>
      </c>
      <c r="S1107" s="53">
        <v>60</v>
      </c>
      <c r="T1107" s="52">
        <f t="shared" ref="T1107:T1112" si="266">S1107*AE$1102</f>
        <v>2504.3200000000002</v>
      </c>
      <c r="V1107" s="51">
        <f>$AY$1*H1109</f>
        <v>0</v>
      </c>
      <c r="AG1107">
        <v>0</v>
      </c>
      <c r="AH1107">
        <v>0</v>
      </c>
      <c r="AY1107">
        <v>0</v>
      </c>
    </row>
    <row r="1108" spans="1:51" x14ac:dyDescent="0.25">
      <c r="A1108" s="14" t="s">
        <v>997</v>
      </c>
      <c r="F1108" s="53"/>
      <c r="G1108" s="53"/>
      <c r="H1108" s="52">
        <f t="shared" si="265"/>
        <v>0</v>
      </c>
      <c r="L1108" s="52">
        <f t="shared" si="264"/>
        <v>0</v>
      </c>
      <c r="O1108" s="54">
        <v>162</v>
      </c>
      <c r="P1108" s="54">
        <v>7290</v>
      </c>
      <c r="Q1108" s="54"/>
      <c r="R1108" s="54"/>
      <c r="S1108" s="53"/>
      <c r="T1108" s="52">
        <f t="shared" si="266"/>
        <v>0</v>
      </c>
      <c r="V1108" s="51">
        <f>$AY$1*H1110</f>
        <v>0</v>
      </c>
      <c r="AG1108">
        <v>0</v>
      </c>
      <c r="AH1108">
        <v>0</v>
      </c>
      <c r="AY1108">
        <v>0</v>
      </c>
    </row>
    <row r="1109" spans="1:51" x14ac:dyDescent="0.25">
      <c r="A1109" s="13" t="s">
        <v>998</v>
      </c>
      <c r="F1109" s="53"/>
      <c r="G1109" s="53"/>
      <c r="H1109" s="52">
        <f t="shared" si="265"/>
        <v>0</v>
      </c>
      <c r="K1109" s="53"/>
      <c r="L1109" s="52">
        <f t="shared" si="264"/>
        <v>0</v>
      </c>
      <c r="O1109" s="54"/>
      <c r="P1109" s="54"/>
      <c r="Q1109" s="54"/>
      <c r="R1109" s="54"/>
      <c r="S1109" s="53">
        <v>60</v>
      </c>
      <c r="T1109" s="52">
        <f t="shared" si="266"/>
        <v>2504.3200000000002</v>
      </c>
      <c r="V1109" s="51">
        <f>$AY$1*H1111</f>
        <v>218.39305645003483</v>
      </c>
      <c r="AG1109">
        <v>0</v>
      </c>
      <c r="AH1109">
        <v>0</v>
      </c>
      <c r="AY1109">
        <v>0</v>
      </c>
    </row>
    <row r="1110" spans="1:51" x14ac:dyDescent="0.25">
      <c r="A1110" s="14" t="s">
        <v>999</v>
      </c>
      <c r="F1110" s="53"/>
      <c r="G1110" s="53"/>
      <c r="H1110" s="52">
        <f t="shared" si="265"/>
        <v>0</v>
      </c>
      <c r="L1110" s="52">
        <f t="shared" si="264"/>
        <v>0</v>
      </c>
      <c r="O1110" s="54"/>
      <c r="P1110" s="54"/>
      <c r="Q1110" s="54"/>
      <c r="R1110" s="54"/>
      <c r="S1110" s="53">
        <v>60</v>
      </c>
      <c r="T1110" s="52">
        <f t="shared" si="266"/>
        <v>2504.3200000000002</v>
      </c>
      <c r="V1110" s="51" t="e">
        <f>$AY$1*#REF!</f>
        <v>#REF!</v>
      </c>
      <c r="AG1110">
        <v>0</v>
      </c>
      <c r="AH1110">
        <v>0</v>
      </c>
      <c r="AY1110">
        <v>0</v>
      </c>
    </row>
    <row r="1111" spans="1:51" x14ac:dyDescent="0.25">
      <c r="A1111" s="13" t="s">
        <v>1000</v>
      </c>
      <c r="C1111" s="53"/>
      <c r="D1111" s="53"/>
      <c r="E1111" s="53"/>
      <c r="F1111" s="53">
        <v>10</v>
      </c>
      <c r="G1111" s="53">
        <v>6</v>
      </c>
      <c r="H1111" s="52">
        <f t="shared" si="265"/>
        <v>225.6859634339807</v>
      </c>
      <c r="K1111" s="52">
        <v>20</v>
      </c>
      <c r="L1111" s="52">
        <f t="shared" si="264"/>
        <v>600</v>
      </c>
      <c r="O1111" s="53"/>
      <c r="P1111" s="53"/>
      <c r="Q1111" s="53"/>
      <c r="R1111" s="53"/>
      <c r="S1111" s="70"/>
      <c r="T1111" s="52">
        <f t="shared" si="266"/>
        <v>0</v>
      </c>
      <c r="V1111" s="51" t="e">
        <f>$AY$1*#REF!</f>
        <v>#REF!</v>
      </c>
      <c r="AG1111">
        <v>6</v>
      </c>
      <c r="AH1111">
        <v>4</v>
      </c>
      <c r="AY1111">
        <v>225.6859634339807</v>
      </c>
    </row>
    <row r="1112" spans="1:51" x14ac:dyDescent="0.25">
      <c r="A1112" s="12" t="s">
        <v>1001</v>
      </c>
      <c r="H1112" s="52">
        <f t="shared" si="265"/>
        <v>0</v>
      </c>
      <c r="L1112" s="52">
        <f t="shared" si="264"/>
        <v>0</v>
      </c>
      <c r="O1112" s="52">
        <v>368</v>
      </c>
      <c r="P1112" s="52">
        <v>20240</v>
      </c>
      <c r="T1112" s="52">
        <f t="shared" si="266"/>
        <v>0</v>
      </c>
      <c r="V1112" s="51" t="e">
        <f>$AY$1*#REF!</f>
        <v>#REF!</v>
      </c>
      <c r="AG1112">
        <v>0</v>
      </c>
      <c r="AH1112">
        <v>0</v>
      </c>
      <c r="AY1112">
        <v>0</v>
      </c>
    </row>
    <row r="1113" spans="1:51" x14ac:dyDescent="0.25">
      <c r="A1113" s="13" t="s">
        <v>1319</v>
      </c>
      <c r="B1113" s="112">
        <v>1</v>
      </c>
      <c r="C1113" s="53"/>
      <c r="D1113" s="106"/>
      <c r="E1113" s="106"/>
      <c r="F1113" s="53">
        <v>100</v>
      </c>
      <c r="G1113" s="53">
        <v>60</v>
      </c>
      <c r="H1113" s="52">
        <f t="shared" si="265"/>
        <v>2256.8596343398071</v>
      </c>
      <c r="K1113" s="106" t="s">
        <v>1360</v>
      </c>
      <c r="L1113" s="106"/>
      <c r="M1113" s="106"/>
      <c r="N1113" s="106"/>
      <c r="O1113" s="106" t="s">
        <v>1332</v>
      </c>
      <c r="P1113" s="106"/>
      <c r="Q1113" s="106"/>
      <c r="R1113" s="106"/>
      <c r="S1113" s="112" t="s">
        <v>1346</v>
      </c>
      <c r="T1113" s="112"/>
      <c r="V1113" s="51">
        <f>$AY$1*H1115</f>
        <v>0</v>
      </c>
      <c r="AG1113">
        <v>60</v>
      </c>
      <c r="AH1113">
        <v>40</v>
      </c>
      <c r="AY1113">
        <v>2256.8596343398071</v>
      </c>
    </row>
    <row r="1114" spans="1:51" ht="15.75" customHeight="1" x14ac:dyDescent="0.25">
      <c r="A1114" s="13" t="s">
        <v>1320</v>
      </c>
      <c r="B1114" s="112"/>
      <c r="C1114" s="53"/>
      <c r="D1114" s="106"/>
      <c r="E1114" s="106"/>
      <c r="F1114" s="53">
        <v>100</v>
      </c>
      <c r="G1114" s="53">
        <v>60</v>
      </c>
      <c r="H1114" s="52">
        <f t="shared" si="265"/>
        <v>2256.8596343398071</v>
      </c>
      <c r="K1114" s="106" t="s">
        <v>1332</v>
      </c>
      <c r="L1114" s="106"/>
      <c r="M1114" s="106"/>
      <c r="N1114" s="106"/>
      <c r="O1114" s="106" t="s">
        <v>1348</v>
      </c>
      <c r="P1114" s="106"/>
      <c r="Q1114" s="106"/>
      <c r="R1114" s="106"/>
      <c r="S1114" s="112" t="s">
        <v>1346</v>
      </c>
      <c r="T1114" s="112"/>
      <c r="V1114" s="51">
        <f>$AY$1*H1116</f>
        <v>0</v>
      </c>
      <c r="AG1114">
        <v>60</v>
      </c>
      <c r="AH1114">
        <v>40</v>
      </c>
      <c r="AY1114">
        <v>2256.8596343398071</v>
      </c>
    </row>
    <row r="1115" spans="1:51" x14ac:dyDescent="0.25">
      <c r="A1115" s="13" t="s">
        <v>1321</v>
      </c>
      <c r="B1115" s="112"/>
      <c r="C1115" s="53"/>
      <c r="D1115" s="53"/>
      <c r="E1115" s="53"/>
      <c r="F1115" s="106" t="s">
        <v>1332</v>
      </c>
      <c r="G1115" s="106"/>
      <c r="H1115" s="106"/>
      <c r="I1115" s="53"/>
      <c r="J1115" s="53"/>
      <c r="K1115" s="106" t="s">
        <v>1332</v>
      </c>
      <c r="L1115" s="106"/>
      <c r="M1115" s="106"/>
      <c r="N1115" s="106"/>
      <c r="O1115" s="106" t="s">
        <v>1363</v>
      </c>
      <c r="P1115" s="106"/>
      <c r="Q1115" s="106"/>
      <c r="R1115" s="106"/>
      <c r="S1115" s="106" t="s">
        <v>1332</v>
      </c>
      <c r="T1115" s="106"/>
      <c r="U1115" s="31"/>
      <c r="V1115" s="51">
        <f>$AY$1*H1117</f>
        <v>0</v>
      </c>
      <c r="W1115" s="31"/>
      <c r="X1115" s="31"/>
      <c r="Y1115" s="31"/>
      <c r="Z1115" s="31"/>
      <c r="AA1115" s="31"/>
      <c r="AB1115" s="31"/>
      <c r="AC1115" s="31"/>
      <c r="AG1115" t="e">
        <v>#VALUE!</v>
      </c>
      <c r="AH1115" t="e">
        <v>#VALUE!</v>
      </c>
      <c r="AY1115">
        <v>0</v>
      </c>
    </row>
    <row r="1116" spans="1:51" x14ac:dyDescent="0.25">
      <c r="A1116" s="14" t="s">
        <v>1002</v>
      </c>
      <c r="F1116" s="53"/>
      <c r="G1116" s="53"/>
      <c r="H1116" s="52">
        <f t="shared" ref="H1116:H1118" si="267">G1116*$AD$1</f>
        <v>0</v>
      </c>
      <c r="L1116" s="52">
        <f>K1116*AF$1</f>
        <v>0</v>
      </c>
      <c r="O1116" s="54"/>
      <c r="P1116" s="54"/>
      <c r="Q1116" s="54"/>
      <c r="R1116" s="54"/>
      <c r="S1116" s="53">
        <v>50</v>
      </c>
      <c r="T1116" s="52">
        <f>S1116*AE$1102</f>
        <v>2086.9333333333334</v>
      </c>
      <c r="V1116" s="51">
        <f>$AY$1*H1118</f>
        <v>0</v>
      </c>
      <c r="AG1116">
        <v>0</v>
      </c>
      <c r="AH1116">
        <v>0</v>
      </c>
      <c r="AY1116">
        <v>0</v>
      </c>
    </row>
    <row r="1117" spans="1:51" x14ac:dyDescent="0.25">
      <c r="A1117" s="9" t="s">
        <v>1003</v>
      </c>
      <c r="H1117" s="52">
        <f t="shared" si="267"/>
        <v>0</v>
      </c>
      <c r="L1117" s="52">
        <f>K1117*AF$1</f>
        <v>0</v>
      </c>
      <c r="O1117" s="52">
        <v>162</v>
      </c>
      <c r="P1117" s="52">
        <v>7290</v>
      </c>
      <c r="S1117" s="53">
        <v>50</v>
      </c>
      <c r="T1117" s="52">
        <f>S1117*AE$1102</f>
        <v>2086.9333333333334</v>
      </c>
      <c r="V1117" s="51" t="e">
        <f>$AY$1*#REF!</f>
        <v>#REF!</v>
      </c>
      <c r="AG1117">
        <v>0</v>
      </c>
      <c r="AH1117">
        <v>0</v>
      </c>
      <c r="AY1117">
        <v>0</v>
      </c>
    </row>
    <row r="1118" spans="1:51" x14ac:dyDescent="0.25">
      <c r="A1118" s="14" t="s">
        <v>1004</v>
      </c>
      <c r="F1118" s="53"/>
      <c r="G1118" s="53"/>
      <c r="H1118" s="52">
        <f t="shared" si="267"/>
        <v>0</v>
      </c>
      <c r="L1118" s="52">
        <f>K1118*AF$1</f>
        <v>0</v>
      </c>
      <c r="O1118" s="54"/>
      <c r="P1118" s="54"/>
      <c r="Q1118" s="54"/>
      <c r="R1118" s="54"/>
      <c r="S1118" s="53">
        <v>50</v>
      </c>
      <c r="T1118" s="52">
        <f>S1118*AE$1102</f>
        <v>2086.9333333333334</v>
      </c>
      <c r="V1118" s="51" t="e">
        <f>$AY$1*#REF!</f>
        <v>#REF!</v>
      </c>
      <c r="AG1118">
        <v>0</v>
      </c>
      <c r="AH1118">
        <v>0</v>
      </c>
      <c r="AY1118">
        <v>0</v>
      </c>
    </row>
    <row r="1119" spans="1:51" x14ac:dyDescent="0.25">
      <c r="A1119" s="13" t="s">
        <v>1445</v>
      </c>
      <c r="C1119" s="53"/>
      <c r="D1119" s="53"/>
      <c r="E1119" s="53"/>
      <c r="F1119" s="53"/>
      <c r="G1119" s="53"/>
      <c r="M1119" s="53"/>
      <c r="O1119" s="53">
        <v>90</v>
      </c>
      <c r="P1119" s="53">
        <v>4050</v>
      </c>
      <c r="Q1119" s="53"/>
      <c r="R1119" s="53"/>
      <c r="S1119" s="53"/>
      <c r="V1119" s="51">
        <f>$AY$1*H1121</f>
        <v>0</v>
      </c>
      <c r="AY1119">
        <v>0</v>
      </c>
    </row>
    <row r="1120" spans="1:51" x14ac:dyDescent="0.25">
      <c r="A1120" s="19" t="s">
        <v>638</v>
      </c>
      <c r="B1120" s="20">
        <f t="shared" ref="B1120:N1120" si="268">SUM(B1103:B1118)</f>
        <v>1</v>
      </c>
      <c r="C1120" s="20">
        <f t="shared" si="268"/>
        <v>84381</v>
      </c>
      <c r="D1120" s="20">
        <f t="shared" si="268"/>
        <v>0</v>
      </c>
      <c r="E1120" s="20">
        <f t="shared" si="268"/>
        <v>0</v>
      </c>
      <c r="F1120" s="20">
        <f t="shared" si="268"/>
        <v>360</v>
      </c>
      <c r="G1120" s="20">
        <f t="shared" si="268"/>
        <v>216</v>
      </c>
      <c r="H1120" s="20">
        <f t="shared" si="268"/>
        <v>8124.6946836233055</v>
      </c>
      <c r="I1120" s="20">
        <f t="shared" si="268"/>
        <v>0</v>
      </c>
      <c r="J1120" s="20">
        <f t="shared" si="268"/>
        <v>0</v>
      </c>
      <c r="K1120" s="20">
        <f t="shared" si="268"/>
        <v>40</v>
      </c>
      <c r="L1120" s="20">
        <f t="shared" si="268"/>
        <v>1200</v>
      </c>
      <c r="M1120" s="20">
        <f t="shared" si="268"/>
        <v>0</v>
      </c>
      <c r="N1120" s="20">
        <f t="shared" si="268"/>
        <v>0</v>
      </c>
      <c r="O1120" s="20">
        <f>SUM(O1103:O1119)</f>
        <v>1036</v>
      </c>
      <c r="P1120" s="20">
        <f>SUM(P1103:P1119)</f>
        <v>50300</v>
      </c>
      <c r="Q1120" s="20">
        <f>SUM(Q1103:Q1118)</f>
        <v>0</v>
      </c>
      <c r="R1120" s="20">
        <f>SUM(R1103:R1118)</f>
        <v>0</v>
      </c>
      <c r="S1120" s="20">
        <f>SUM(S1103:S1118)</f>
        <v>450</v>
      </c>
      <c r="T1120" s="20">
        <f>SUM(T1103:T1118)</f>
        <v>18782.400000000001</v>
      </c>
      <c r="U1120" s="20"/>
      <c r="V1120" s="51">
        <f>$AY$1*H1123</f>
        <v>0</v>
      </c>
      <c r="W1120" s="20"/>
      <c r="X1120" s="20"/>
      <c r="Y1120" s="20"/>
      <c r="Z1120" s="20"/>
      <c r="AA1120" s="20"/>
      <c r="AB1120" s="20"/>
      <c r="AC1120" s="20"/>
      <c r="AD1120" s="20">
        <f>SUM(AD1103:AD1118)</f>
        <v>0</v>
      </c>
      <c r="AE1120" s="20"/>
      <c r="AG1120">
        <v>216</v>
      </c>
      <c r="AH1120">
        <v>144</v>
      </c>
      <c r="AY1120">
        <v>8124.6946836233064</v>
      </c>
    </row>
    <row r="1121" spans="1:51" hidden="1" x14ac:dyDescent="0.25">
      <c r="A1121" s="19" t="s">
        <v>1425</v>
      </c>
      <c r="B1121" s="20"/>
      <c r="C1121" s="20"/>
      <c r="D1121" s="20">
        <v>280</v>
      </c>
      <c r="E1121" s="20">
        <v>11200</v>
      </c>
      <c r="F1121" s="20">
        <v>415</v>
      </c>
      <c r="G1121" s="20"/>
      <c r="H1121" s="20"/>
      <c r="I1121" s="20">
        <v>55</v>
      </c>
      <c r="J1121" s="20">
        <v>2137.8720555101067</v>
      </c>
      <c r="K1121" s="20"/>
      <c r="L1121" s="20"/>
      <c r="M1121" s="20">
        <v>58</v>
      </c>
      <c r="N1121" s="20">
        <v>1740</v>
      </c>
      <c r="O1121" s="20"/>
      <c r="P1121" s="20"/>
      <c r="Q1121" s="20">
        <v>0</v>
      </c>
      <c r="R1121" s="20">
        <v>0</v>
      </c>
      <c r="S1121" s="20"/>
      <c r="T1121" s="20"/>
      <c r="U1121" s="34"/>
      <c r="V1121" s="51">
        <f>$AY$1*H1124</f>
        <v>12907.029636197061</v>
      </c>
      <c r="W1121" s="34"/>
      <c r="X1121" s="34"/>
      <c r="Y1121" s="34"/>
      <c r="Z1121" s="34"/>
      <c r="AA1121" s="34"/>
      <c r="AB1121" s="34"/>
      <c r="AC1121" s="34"/>
      <c r="AD1121" s="34"/>
      <c r="AE1121" s="34"/>
      <c r="AY1121">
        <v>0</v>
      </c>
    </row>
    <row r="1122" spans="1:51" x14ac:dyDescent="0.25">
      <c r="A1122" s="19" t="s">
        <v>1448</v>
      </c>
      <c r="B1122" s="20"/>
      <c r="C1122" s="20"/>
      <c r="D1122" s="20"/>
      <c r="E1122" s="20"/>
      <c r="F1122" s="20"/>
      <c r="G1122" s="110">
        <f>H1120/G1120</f>
        <v>37.614327238996786</v>
      </c>
      <c r="H1122" s="111"/>
      <c r="I1122" s="110"/>
      <c r="J1122" s="111"/>
      <c r="K1122" s="110">
        <f>L1120/K1120</f>
        <v>30</v>
      </c>
      <c r="L1122" s="111"/>
      <c r="M1122" s="110"/>
      <c r="N1122" s="111"/>
      <c r="O1122" s="110">
        <f>P1120/O1120</f>
        <v>48.552123552123554</v>
      </c>
      <c r="P1122" s="111"/>
      <c r="Q1122" s="110"/>
      <c r="R1122" s="111"/>
      <c r="S1122" s="110">
        <f>T1120/S1120</f>
        <v>41.738666666666667</v>
      </c>
      <c r="T1122" s="111"/>
      <c r="U1122" s="34"/>
      <c r="W1122" s="34"/>
      <c r="X1122" s="34"/>
      <c r="Y1122" s="34"/>
      <c r="Z1122" s="34"/>
      <c r="AA1122" s="34"/>
      <c r="AB1122" s="34"/>
      <c r="AC1122" s="34"/>
      <c r="AD1122" s="34"/>
      <c r="AE1122" s="34"/>
    </row>
    <row r="1123" spans="1:51" x14ac:dyDescent="0.25">
      <c r="A1123" s="114" t="s">
        <v>1005</v>
      </c>
      <c r="B1123" s="114"/>
      <c r="C1123" s="114"/>
      <c r="D1123" s="114"/>
      <c r="E1123" s="114"/>
      <c r="F1123" s="114"/>
      <c r="G1123" s="114"/>
      <c r="H1123" s="114"/>
      <c r="I1123" s="114"/>
      <c r="J1123" s="114"/>
      <c r="K1123" s="114"/>
      <c r="L1123" s="114"/>
      <c r="M1123" s="114"/>
      <c r="N1123" s="114"/>
      <c r="O1123" s="114"/>
      <c r="P1123" s="114"/>
      <c r="Q1123" s="114"/>
      <c r="R1123" s="114"/>
      <c r="S1123" s="114"/>
      <c r="T1123" s="114"/>
      <c r="U1123" s="32"/>
      <c r="V1123" s="51">
        <f t="shared" ref="V1123:V1148" si="269">$AY$1*H1125</f>
        <v>7425.3639193011859</v>
      </c>
      <c r="W1123" s="32"/>
      <c r="X1123" s="32"/>
      <c r="Y1123" s="32"/>
      <c r="Z1123" s="32"/>
      <c r="AA1123" s="32"/>
      <c r="AB1123" s="32"/>
      <c r="AC1123" s="32"/>
      <c r="AE1123">
        <v>43.536015325670498</v>
      </c>
      <c r="AG1123">
        <v>0</v>
      </c>
      <c r="AH1123">
        <v>0</v>
      </c>
      <c r="AY1123">
        <v>0</v>
      </c>
    </row>
    <row r="1124" spans="1:51" x14ac:dyDescent="0.25">
      <c r="A1124" s="12" t="s">
        <v>1006</v>
      </c>
      <c r="F1124" s="53">
        <v>591</v>
      </c>
      <c r="G1124" s="53">
        <v>354.6</v>
      </c>
      <c r="H1124" s="52">
        <f>AY1124</f>
        <v>13338.040438948261</v>
      </c>
      <c r="K1124" s="53">
        <v>75</v>
      </c>
      <c r="L1124" s="52">
        <f t="shared" ref="L1124:L1146" si="270">K1124*AF$1</f>
        <v>2250</v>
      </c>
      <c r="T1124" s="52">
        <f t="shared" ref="T1124:T1146" si="271">AE$1123*S1124</f>
        <v>0</v>
      </c>
      <c r="V1124" s="51">
        <f t="shared" si="269"/>
        <v>14938.085061182384</v>
      </c>
      <c r="AG1124">
        <v>354.59999999999997</v>
      </c>
      <c r="AH1124">
        <v>236.4</v>
      </c>
      <c r="AY1124">
        <v>13338.040438948261</v>
      </c>
    </row>
    <row r="1125" spans="1:51" x14ac:dyDescent="0.25">
      <c r="A1125" s="12" t="s">
        <v>1007</v>
      </c>
      <c r="F1125" s="53">
        <v>340</v>
      </c>
      <c r="G1125" s="53">
        <v>204</v>
      </c>
      <c r="H1125" s="52">
        <f t="shared" ref="H1125:H1146" si="272">AY1125</f>
        <v>7673.3227567553449</v>
      </c>
      <c r="K1125" s="53">
        <v>450</v>
      </c>
      <c r="L1125" s="52">
        <f t="shared" si="270"/>
        <v>13500</v>
      </c>
      <c r="T1125" s="52">
        <f t="shared" si="271"/>
        <v>0</v>
      </c>
      <c r="V1125" s="51">
        <f t="shared" si="269"/>
        <v>14413.941725702301</v>
      </c>
      <c r="AG1125">
        <v>204</v>
      </c>
      <c r="AH1125">
        <v>136</v>
      </c>
      <c r="AY1125">
        <v>7673.3227567553449</v>
      </c>
    </row>
    <row r="1126" spans="1:51" x14ac:dyDescent="0.25">
      <c r="A1126" s="12" t="s">
        <v>1008</v>
      </c>
      <c r="F1126" s="53">
        <v>684</v>
      </c>
      <c r="G1126" s="53">
        <v>410.4</v>
      </c>
      <c r="H1126" s="52">
        <f t="shared" si="272"/>
        <v>15436.919898884282</v>
      </c>
      <c r="K1126" s="53">
        <v>352</v>
      </c>
      <c r="L1126" s="52">
        <f t="shared" si="270"/>
        <v>10560</v>
      </c>
      <c r="S1126" s="52">
        <v>30</v>
      </c>
      <c r="T1126" s="52">
        <f t="shared" si="271"/>
        <v>1306.0804597701149</v>
      </c>
      <c r="V1126" s="51">
        <f t="shared" si="269"/>
        <v>32504.166568313529</v>
      </c>
      <c r="AG1126">
        <v>410.4</v>
      </c>
      <c r="AH1126">
        <v>273.60000000000002</v>
      </c>
      <c r="AY1126">
        <v>15436.919898884282</v>
      </c>
    </row>
    <row r="1127" spans="1:51" x14ac:dyDescent="0.25">
      <c r="A1127" s="12" t="s">
        <v>1009</v>
      </c>
      <c r="F1127" s="53">
        <v>660</v>
      </c>
      <c r="G1127" s="53">
        <v>396</v>
      </c>
      <c r="H1127" s="52">
        <f t="shared" si="272"/>
        <v>14895.273586642728</v>
      </c>
      <c r="K1127" s="53">
        <v>98</v>
      </c>
      <c r="L1127" s="52">
        <f t="shared" si="270"/>
        <v>2940</v>
      </c>
      <c r="T1127" s="52">
        <f t="shared" si="271"/>
        <v>0</v>
      </c>
      <c r="V1127" s="51">
        <f t="shared" si="269"/>
        <v>45534.952269832269</v>
      </c>
      <c r="AG1127">
        <v>396</v>
      </c>
      <c r="AH1127">
        <v>264</v>
      </c>
      <c r="AY1127">
        <v>14895.273586642728</v>
      </c>
    </row>
    <row r="1128" spans="1:51" x14ac:dyDescent="0.25">
      <c r="A1128" s="12" t="s">
        <v>1010</v>
      </c>
      <c r="F1128" s="53">
        <v>1488</v>
      </c>
      <c r="G1128" s="53">
        <v>893</v>
      </c>
      <c r="H1128" s="52">
        <f t="shared" si="272"/>
        <v>33589.594224424138</v>
      </c>
      <c r="K1128" s="53">
        <v>236</v>
      </c>
      <c r="L1128" s="52">
        <f t="shared" si="270"/>
        <v>7080</v>
      </c>
      <c r="S1128" s="52">
        <v>20</v>
      </c>
      <c r="T1128" s="52">
        <f t="shared" si="271"/>
        <v>870.72030651340992</v>
      </c>
      <c r="V1128" s="51">
        <f t="shared" si="269"/>
        <v>33341.339951371985</v>
      </c>
      <c r="AG1128">
        <v>892.8</v>
      </c>
      <c r="AH1128">
        <v>595.20000000000005</v>
      </c>
      <c r="AY1128">
        <v>33589.594224424138</v>
      </c>
    </row>
    <row r="1129" spans="1:51" x14ac:dyDescent="0.25">
      <c r="A1129" s="12" t="s">
        <v>1011</v>
      </c>
      <c r="F1129" s="53">
        <v>2085</v>
      </c>
      <c r="G1129" s="53">
        <v>1251</v>
      </c>
      <c r="H1129" s="52">
        <f t="shared" si="272"/>
        <v>47055.52337598498</v>
      </c>
      <c r="K1129" s="53">
        <v>160</v>
      </c>
      <c r="L1129" s="52">
        <f t="shared" si="270"/>
        <v>4800</v>
      </c>
      <c r="S1129" s="52">
        <v>83</v>
      </c>
      <c r="T1129" s="52">
        <f t="shared" si="271"/>
        <v>3613.4892720306511</v>
      </c>
      <c r="V1129" s="51">
        <f t="shared" si="269"/>
        <v>52414.33354800837</v>
      </c>
      <c r="AG1129">
        <v>1251</v>
      </c>
      <c r="AH1129">
        <v>834</v>
      </c>
      <c r="AY1129">
        <v>47055.52337598498</v>
      </c>
    </row>
    <row r="1130" spans="1:51" x14ac:dyDescent="0.25">
      <c r="A1130" s="12" t="s">
        <v>1012</v>
      </c>
      <c r="F1130" s="53">
        <v>1527</v>
      </c>
      <c r="G1130" s="53">
        <v>916</v>
      </c>
      <c r="H1130" s="52">
        <f t="shared" si="272"/>
        <v>34454.723750921054</v>
      </c>
      <c r="K1130" s="53">
        <v>274</v>
      </c>
      <c r="L1130" s="52">
        <f t="shared" si="270"/>
        <v>8220</v>
      </c>
      <c r="S1130" s="52">
        <v>55</v>
      </c>
      <c r="T1130" s="52">
        <f t="shared" si="271"/>
        <v>2394.4808429118775</v>
      </c>
      <c r="V1130" s="51">
        <f t="shared" si="269"/>
        <v>35634.46704409735</v>
      </c>
      <c r="AG1130">
        <v>916.19999999999993</v>
      </c>
      <c r="AH1130">
        <v>610.80000000000007</v>
      </c>
      <c r="AY1130">
        <v>34454.723750921054</v>
      </c>
    </row>
    <row r="1131" spans="1:51" x14ac:dyDescent="0.25">
      <c r="A1131" s="12" t="s">
        <v>1013</v>
      </c>
      <c r="F1131" s="53">
        <v>2400</v>
      </c>
      <c r="G1131" s="53">
        <v>1440</v>
      </c>
      <c r="H1131" s="52">
        <f t="shared" si="272"/>
        <v>54164.631224155375</v>
      </c>
      <c r="K1131" s="53">
        <v>514</v>
      </c>
      <c r="L1131" s="52">
        <f t="shared" si="270"/>
        <v>15420</v>
      </c>
      <c r="S1131" s="52">
        <v>80</v>
      </c>
      <c r="T1131" s="52">
        <f t="shared" si="271"/>
        <v>3482.8812260536397</v>
      </c>
      <c r="V1131" s="51">
        <f t="shared" si="269"/>
        <v>15178.317423277425</v>
      </c>
      <c r="AG1131">
        <v>1440</v>
      </c>
      <c r="AH1131">
        <v>960</v>
      </c>
      <c r="AY1131">
        <v>54164.631224155375</v>
      </c>
    </row>
    <row r="1132" spans="1:51" x14ac:dyDescent="0.25">
      <c r="A1132" s="12" t="s">
        <v>1014</v>
      </c>
      <c r="F1132" s="53">
        <v>1632</v>
      </c>
      <c r="G1132" s="53">
        <v>979</v>
      </c>
      <c r="H1132" s="52">
        <f t="shared" si="272"/>
        <v>36824.426366977852</v>
      </c>
      <c r="K1132" s="53">
        <v>210</v>
      </c>
      <c r="L1132" s="52">
        <f t="shared" si="270"/>
        <v>6300</v>
      </c>
      <c r="T1132" s="52">
        <f t="shared" si="271"/>
        <v>0</v>
      </c>
      <c r="V1132" s="51">
        <f t="shared" si="269"/>
        <v>25078.802649012341</v>
      </c>
      <c r="AG1132">
        <v>979.19999999999993</v>
      </c>
      <c r="AH1132">
        <v>652.80000000000007</v>
      </c>
      <c r="AY1132">
        <v>36824.426366977852</v>
      </c>
    </row>
    <row r="1133" spans="1:51" x14ac:dyDescent="0.25">
      <c r="A1133" s="12" t="s">
        <v>1015</v>
      </c>
      <c r="F1133" s="53">
        <v>696</v>
      </c>
      <c r="G1133" s="53">
        <v>417</v>
      </c>
      <c r="H1133" s="52">
        <f t="shared" si="272"/>
        <v>15685.174458661662</v>
      </c>
      <c r="K1133" s="53">
        <v>118</v>
      </c>
      <c r="L1133" s="52">
        <f t="shared" si="270"/>
        <v>3540</v>
      </c>
      <c r="T1133" s="52">
        <f t="shared" si="271"/>
        <v>0</v>
      </c>
      <c r="V1133" s="51">
        <f t="shared" si="269"/>
        <v>12448.404217651989</v>
      </c>
      <c r="AG1133">
        <v>417.59999999999997</v>
      </c>
      <c r="AH1133">
        <v>278.40000000000003</v>
      </c>
      <c r="AY1133">
        <v>15685.174458661662</v>
      </c>
    </row>
    <row r="1134" spans="1:51" x14ac:dyDescent="0.25">
      <c r="A1134" s="12" t="s">
        <v>1016</v>
      </c>
      <c r="F1134" s="53">
        <v>1149</v>
      </c>
      <c r="G1134" s="53">
        <v>689</v>
      </c>
      <c r="H1134" s="52">
        <f t="shared" si="272"/>
        <v>25916.27146766879</v>
      </c>
      <c r="K1134" s="53">
        <v>108.7</v>
      </c>
      <c r="L1134" s="52">
        <f t="shared" si="270"/>
        <v>3261</v>
      </c>
      <c r="T1134" s="52">
        <f t="shared" si="271"/>
        <v>0</v>
      </c>
      <c r="V1134" s="51">
        <f t="shared" si="269"/>
        <v>22385.288286128573</v>
      </c>
      <c r="AG1134">
        <v>689.4</v>
      </c>
      <c r="AH1134">
        <v>459.6</v>
      </c>
      <c r="AY1134">
        <v>25916.27146766879</v>
      </c>
    </row>
    <row r="1135" spans="1:51" x14ac:dyDescent="0.25">
      <c r="A1135" s="12" t="s">
        <v>1017</v>
      </c>
      <c r="F1135" s="53">
        <v>571</v>
      </c>
      <c r="G1135" s="53">
        <v>342</v>
      </c>
      <c r="H1135" s="52">
        <f t="shared" si="272"/>
        <v>12864.099915736902</v>
      </c>
      <c r="K1135" s="53">
        <v>170</v>
      </c>
      <c r="L1135" s="52">
        <f t="shared" si="270"/>
        <v>5100</v>
      </c>
      <c r="S1135" s="52">
        <v>20</v>
      </c>
      <c r="T1135" s="52">
        <f t="shared" si="271"/>
        <v>870.72030651340992</v>
      </c>
      <c r="V1135" s="51">
        <f t="shared" si="269"/>
        <v>6078.6067378593043</v>
      </c>
      <c r="AG1135">
        <v>342.59999999999997</v>
      </c>
      <c r="AH1135">
        <v>228.4</v>
      </c>
      <c r="AY1135">
        <v>12864.099915736902</v>
      </c>
    </row>
    <row r="1136" spans="1:51" x14ac:dyDescent="0.25">
      <c r="A1136" s="12" t="s">
        <v>1018</v>
      </c>
      <c r="F1136" s="53">
        <v>1026</v>
      </c>
      <c r="G1136" s="53">
        <v>615</v>
      </c>
      <c r="H1136" s="52">
        <f t="shared" si="272"/>
        <v>23132.811251983025</v>
      </c>
      <c r="K1136" s="53">
        <v>334.7</v>
      </c>
      <c r="L1136" s="52">
        <f t="shared" si="270"/>
        <v>10041</v>
      </c>
      <c r="T1136" s="52">
        <f t="shared" si="271"/>
        <v>0</v>
      </c>
      <c r="V1136" s="51">
        <f t="shared" si="269"/>
        <v>4913.8437701257844</v>
      </c>
      <c r="AG1136">
        <v>615.6</v>
      </c>
      <c r="AH1136">
        <v>410.40000000000003</v>
      </c>
      <c r="AY1136">
        <v>23132.811251983025</v>
      </c>
    </row>
    <row r="1137" spans="1:51" x14ac:dyDescent="0.25">
      <c r="A1137" s="12" t="s">
        <v>1019</v>
      </c>
      <c r="F1137" s="53">
        <v>279</v>
      </c>
      <c r="G1137" s="53">
        <v>167</v>
      </c>
      <c r="H1137" s="52">
        <f t="shared" si="272"/>
        <v>6281.592648912464</v>
      </c>
      <c r="K1137" s="53">
        <v>92</v>
      </c>
      <c r="L1137" s="52">
        <f t="shared" si="270"/>
        <v>2760</v>
      </c>
      <c r="T1137" s="52">
        <f t="shared" si="271"/>
        <v>0</v>
      </c>
      <c r="V1137" s="51">
        <f t="shared" si="269"/>
        <v>8844.9187862264134</v>
      </c>
      <c r="AG1137">
        <v>167.4</v>
      </c>
      <c r="AH1137">
        <v>111.60000000000001</v>
      </c>
      <c r="AY1137">
        <v>6281.592648912464</v>
      </c>
    </row>
    <row r="1138" spans="1:51" x14ac:dyDescent="0.25">
      <c r="A1138" s="12" t="s">
        <v>1020</v>
      </c>
      <c r="F1138" s="53">
        <v>225</v>
      </c>
      <c r="G1138" s="53">
        <v>135</v>
      </c>
      <c r="H1138" s="52">
        <f t="shared" si="272"/>
        <v>5077.9341772645666</v>
      </c>
      <c r="K1138" s="53">
        <v>533</v>
      </c>
      <c r="L1138" s="52">
        <f t="shared" si="270"/>
        <v>15990</v>
      </c>
      <c r="S1138" s="52">
        <v>35</v>
      </c>
      <c r="T1138" s="52">
        <f t="shared" si="271"/>
        <v>1523.7605363984674</v>
      </c>
      <c r="V1138" s="51">
        <f t="shared" si="269"/>
        <v>11611.230834593522</v>
      </c>
      <c r="AG1138">
        <v>135</v>
      </c>
      <c r="AH1138">
        <v>90</v>
      </c>
      <c r="AY1138">
        <v>5077.9341772645666</v>
      </c>
    </row>
    <row r="1139" spans="1:51" x14ac:dyDescent="0.25">
      <c r="A1139" s="12" t="s">
        <v>1021</v>
      </c>
      <c r="F1139" s="53">
        <v>405</v>
      </c>
      <c r="G1139" s="53">
        <v>243</v>
      </c>
      <c r="H1139" s="52">
        <f t="shared" si="272"/>
        <v>9140.2815190762212</v>
      </c>
      <c r="K1139" s="53">
        <v>50</v>
      </c>
      <c r="L1139" s="52">
        <f t="shared" si="270"/>
        <v>1500</v>
      </c>
      <c r="S1139" s="52">
        <v>50</v>
      </c>
      <c r="T1139" s="52">
        <f t="shared" si="271"/>
        <v>2176.8007662835248</v>
      </c>
      <c r="V1139" s="51">
        <f t="shared" si="269"/>
        <v>8917.7164717097585</v>
      </c>
      <c r="AG1139">
        <v>243</v>
      </c>
      <c r="AH1139">
        <v>162</v>
      </c>
      <c r="AY1139">
        <v>9140.2815190762212</v>
      </c>
    </row>
    <row r="1140" spans="1:51" x14ac:dyDescent="0.25">
      <c r="A1140" s="12" t="s">
        <v>1022</v>
      </c>
      <c r="F1140" s="53">
        <v>532</v>
      </c>
      <c r="G1140" s="53">
        <v>319</v>
      </c>
      <c r="H1140" s="52">
        <f t="shared" si="272"/>
        <v>11998.970389239976</v>
      </c>
      <c r="K1140" s="53">
        <v>384</v>
      </c>
      <c r="L1140" s="52">
        <f t="shared" si="270"/>
        <v>11520</v>
      </c>
      <c r="T1140" s="52">
        <f t="shared" si="271"/>
        <v>0</v>
      </c>
      <c r="V1140" s="51">
        <f t="shared" si="269"/>
        <v>9136.1095281597918</v>
      </c>
      <c r="AG1140">
        <v>319.2</v>
      </c>
      <c r="AH1140">
        <v>212.8</v>
      </c>
      <c r="AY1140">
        <v>11998.970389239976</v>
      </c>
    </row>
    <row r="1141" spans="1:51" x14ac:dyDescent="0.25">
      <c r="A1141" s="12" t="s">
        <v>1023</v>
      </c>
      <c r="F1141" s="53">
        <v>409</v>
      </c>
      <c r="G1141" s="53">
        <v>245</v>
      </c>
      <c r="H1141" s="52">
        <f t="shared" si="272"/>
        <v>9215.5101735542139</v>
      </c>
      <c r="K1141" s="53">
        <v>393</v>
      </c>
      <c r="L1141" s="52">
        <f t="shared" si="270"/>
        <v>11790</v>
      </c>
      <c r="S1141" s="52">
        <v>30</v>
      </c>
      <c r="T1141" s="52">
        <f t="shared" si="271"/>
        <v>1306.0804597701149</v>
      </c>
      <c r="V1141" s="51">
        <f t="shared" si="269"/>
        <v>0</v>
      </c>
      <c r="AG1141">
        <v>245.39999999999998</v>
      </c>
      <c r="AH1141">
        <v>163.60000000000002</v>
      </c>
      <c r="AY1141">
        <v>9215.5101735542139</v>
      </c>
    </row>
    <row r="1142" spans="1:51" x14ac:dyDescent="0.25">
      <c r="A1142" s="12" t="s">
        <v>1024</v>
      </c>
      <c r="F1142" s="53">
        <v>419</v>
      </c>
      <c r="G1142" s="53">
        <v>251</v>
      </c>
      <c r="H1142" s="52">
        <f t="shared" si="272"/>
        <v>9441.1961369881938</v>
      </c>
      <c r="K1142" s="53">
        <v>140</v>
      </c>
      <c r="L1142" s="52">
        <f t="shared" si="270"/>
        <v>4200</v>
      </c>
      <c r="S1142" s="52">
        <v>75</v>
      </c>
      <c r="T1142" s="52">
        <f t="shared" si="271"/>
        <v>3265.2011494252874</v>
      </c>
      <c r="V1142" s="51">
        <f t="shared" si="269"/>
        <v>0</v>
      </c>
      <c r="AG1142">
        <v>251.39999999999998</v>
      </c>
      <c r="AH1142">
        <v>167.60000000000002</v>
      </c>
      <c r="AY1142">
        <v>9441.1961369881938</v>
      </c>
    </row>
    <row r="1143" spans="1:51" x14ac:dyDescent="0.25">
      <c r="A1143" s="12" t="s">
        <v>1025</v>
      </c>
      <c r="H1143" s="52">
        <f t="shared" si="272"/>
        <v>0</v>
      </c>
      <c r="L1143" s="52">
        <f t="shared" si="270"/>
        <v>0</v>
      </c>
      <c r="S1143" s="52">
        <v>20</v>
      </c>
      <c r="T1143" s="52">
        <f t="shared" si="271"/>
        <v>870.72030651340992</v>
      </c>
      <c r="V1143" s="51">
        <f t="shared" si="269"/>
        <v>0</v>
      </c>
      <c r="AG1143">
        <v>0</v>
      </c>
      <c r="AH1143">
        <v>0</v>
      </c>
      <c r="AY1143">
        <v>0</v>
      </c>
    </row>
    <row r="1144" spans="1:51" x14ac:dyDescent="0.25">
      <c r="A1144" s="12" t="s">
        <v>1026</v>
      </c>
      <c r="H1144" s="52">
        <f t="shared" si="272"/>
        <v>0</v>
      </c>
      <c r="L1144" s="52">
        <f t="shared" si="270"/>
        <v>0</v>
      </c>
      <c r="S1144" s="52">
        <v>20</v>
      </c>
      <c r="T1144" s="52">
        <f t="shared" si="271"/>
        <v>870.72030651340992</v>
      </c>
      <c r="V1144" s="51">
        <f t="shared" si="269"/>
        <v>0</v>
      </c>
      <c r="AG1144">
        <v>0</v>
      </c>
      <c r="AH1144">
        <v>0</v>
      </c>
      <c r="AY1144">
        <v>0</v>
      </c>
    </row>
    <row r="1145" spans="1:51" x14ac:dyDescent="0.25">
      <c r="A1145" s="12" t="s">
        <v>1027</v>
      </c>
      <c r="H1145" s="52">
        <f t="shared" si="272"/>
        <v>0</v>
      </c>
      <c r="L1145" s="52">
        <f t="shared" si="270"/>
        <v>0</v>
      </c>
      <c r="O1145" s="52">
        <v>80</v>
      </c>
      <c r="P1145" s="52">
        <v>3480</v>
      </c>
      <c r="T1145" s="52">
        <f t="shared" si="271"/>
        <v>0</v>
      </c>
      <c r="V1145" s="51">
        <f t="shared" si="269"/>
        <v>16051.889649077561</v>
      </c>
      <c r="AG1145">
        <v>0</v>
      </c>
      <c r="AH1145">
        <v>0</v>
      </c>
      <c r="AY1145">
        <v>0</v>
      </c>
    </row>
    <row r="1146" spans="1:51" x14ac:dyDescent="0.25">
      <c r="A1146" s="12" t="s">
        <v>1028</v>
      </c>
      <c r="H1146" s="52">
        <f t="shared" si="272"/>
        <v>0</v>
      </c>
      <c r="L1146" s="52">
        <f t="shared" si="270"/>
        <v>0</v>
      </c>
      <c r="S1146" s="52">
        <v>20</v>
      </c>
      <c r="T1146" s="52">
        <f t="shared" si="271"/>
        <v>870.72030651340992</v>
      </c>
      <c r="V1146" s="51">
        <f t="shared" si="269"/>
        <v>0</v>
      </c>
      <c r="AG1146">
        <v>0</v>
      </c>
      <c r="AH1146">
        <v>0</v>
      </c>
      <c r="AY1146">
        <v>0</v>
      </c>
    </row>
    <row r="1147" spans="1:51" x14ac:dyDescent="0.25">
      <c r="A1147" s="12" t="s">
        <v>1029</v>
      </c>
      <c r="C1147" s="116">
        <v>53881</v>
      </c>
      <c r="D1147" s="23"/>
      <c r="E1147" s="23"/>
      <c r="F1147" s="116">
        <v>17141.846845090127</v>
      </c>
      <c r="G1147" s="118">
        <v>441</v>
      </c>
      <c r="H1147" s="116">
        <f>AY1147</f>
        <v>16587.918312397582</v>
      </c>
      <c r="I1147" s="112"/>
      <c r="J1147" s="112"/>
      <c r="K1147" s="118">
        <v>450</v>
      </c>
      <c r="L1147" s="116">
        <f>K1147*AF1</f>
        <v>13500</v>
      </c>
      <c r="M1147" s="116"/>
      <c r="N1147" s="116"/>
      <c r="O1147" s="97" t="s">
        <v>1332</v>
      </c>
      <c r="P1147" s="98"/>
      <c r="Q1147" s="98"/>
      <c r="R1147" s="99"/>
      <c r="S1147" s="97" t="s">
        <v>1332</v>
      </c>
      <c r="T1147" s="99"/>
      <c r="V1147" s="51">
        <f t="shared" si="269"/>
        <v>0</v>
      </c>
      <c r="AG1147">
        <v>441</v>
      </c>
      <c r="AH1147">
        <v>294</v>
      </c>
      <c r="AY1147">
        <v>16587.918312397582</v>
      </c>
    </row>
    <row r="1148" spans="1:51" x14ac:dyDescent="0.25">
      <c r="A1148" s="12" t="s">
        <v>1030</v>
      </c>
      <c r="C1148" s="113"/>
      <c r="D1148" s="23"/>
      <c r="E1148" s="23"/>
      <c r="F1148" s="113"/>
      <c r="G1148" s="119"/>
      <c r="H1148" s="113"/>
      <c r="I1148" s="112"/>
      <c r="J1148" s="112"/>
      <c r="K1148" s="119"/>
      <c r="L1148" s="113"/>
      <c r="M1148" s="113"/>
      <c r="N1148" s="113"/>
      <c r="O1148" s="97" t="s">
        <v>1356</v>
      </c>
      <c r="P1148" s="98"/>
      <c r="Q1148" s="98"/>
      <c r="R1148" s="98"/>
      <c r="S1148" s="98"/>
      <c r="T1148" s="99"/>
      <c r="V1148" s="51">
        <f t="shared" si="269"/>
        <v>0</v>
      </c>
      <c r="AG1148">
        <v>0</v>
      </c>
      <c r="AH1148">
        <v>0</v>
      </c>
      <c r="AY1148">
        <v>0</v>
      </c>
    </row>
    <row r="1149" spans="1:51" x14ac:dyDescent="0.25">
      <c r="A1149" s="12" t="s">
        <v>1368</v>
      </c>
      <c r="C1149" s="113"/>
      <c r="D1149" s="23"/>
      <c r="E1149" s="23"/>
      <c r="F1149" s="113"/>
      <c r="G1149" s="119"/>
      <c r="H1149" s="113"/>
      <c r="I1149" s="112"/>
      <c r="J1149" s="112"/>
      <c r="K1149" s="119"/>
      <c r="L1149" s="113"/>
      <c r="M1149" s="113"/>
      <c r="N1149" s="113"/>
      <c r="O1149" s="97" t="s">
        <v>1332</v>
      </c>
      <c r="P1149" s="98"/>
      <c r="Q1149" s="98"/>
      <c r="R1149" s="99"/>
      <c r="S1149" s="97" t="s">
        <v>1332</v>
      </c>
      <c r="T1149" s="99"/>
      <c r="V1149" s="51" t="e">
        <f>$AY$1*#REF!</f>
        <v>#REF!</v>
      </c>
      <c r="AY1149">
        <v>0</v>
      </c>
    </row>
    <row r="1150" spans="1:51" x14ac:dyDescent="0.25">
      <c r="A1150" s="12" t="s">
        <v>1031</v>
      </c>
      <c r="C1150" s="117"/>
      <c r="D1150" s="23"/>
      <c r="E1150" s="23"/>
      <c r="F1150" s="117"/>
      <c r="G1150" s="120"/>
      <c r="H1150" s="117"/>
      <c r="I1150" s="112"/>
      <c r="J1150" s="112"/>
      <c r="K1150" s="120"/>
      <c r="L1150" s="117"/>
      <c r="M1150" s="117"/>
      <c r="N1150" s="117"/>
      <c r="O1150" s="97" t="s">
        <v>1332</v>
      </c>
      <c r="P1150" s="98"/>
      <c r="Q1150" s="98"/>
      <c r="R1150" s="99"/>
      <c r="S1150" s="52">
        <v>30</v>
      </c>
      <c r="T1150" s="52">
        <f>AE$1123*S1150</f>
        <v>1306.0804597701149</v>
      </c>
      <c r="V1150" s="51" t="e">
        <f>$AY$1*#REF!</f>
        <v>#REF!</v>
      </c>
      <c r="AG1150">
        <v>0</v>
      </c>
      <c r="AH1150">
        <v>0</v>
      </c>
      <c r="AY1150">
        <v>0</v>
      </c>
    </row>
    <row r="1151" spans="1:51" x14ac:dyDescent="0.25">
      <c r="A1151" s="12" t="s">
        <v>1032</v>
      </c>
      <c r="H1151" s="52">
        <f t="shared" ref="H1151:H1160" si="273">G1151*$AD$1</f>
        <v>0</v>
      </c>
      <c r="L1151" s="52">
        <f>K1151*AF$1</f>
        <v>0</v>
      </c>
      <c r="O1151" s="52">
        <v>200</v>
      </c>
      <c r="P1151" s="61">
        <v>8700.65</v>
      </c>
      <c r="T1151" s="52">
        <f>AE$1123*S1151</f>
        <v>0</v>
      </c>
      <c r="V1151" s="51">
        <f t="shared" ref="V1151:V1178" si="274">$AY$1*H1153</f>
        <v>0</v>
      </c>
      <c r="AG1151">
        <v>0</v>
      </c>
      <c r="AH1151">
        <v>0</v>
      </c>
      <c r="AY1151">
        <v>0</v>
      </c>
    </row>
    <row r="1152" spans="1:51" x14ac:dyDescent="0.25">
      <c r="A1152" s="12" t="s">
        <v>1033</v>
      </c>
      <c r="H1152" s="52">
        <f t="shared" si="273"/>
        <v>0</v>
      </c>
      <c r="L1152" s="52">
        <f>K1152*AF$1</f>
        <v>0</v>
      </c>
      <c r="O1152" s="60">
        <v>108.7</v>
      </c>
      <c r="P1152" s="61">
        <v>4728.45</v>
      </c>
      <c r="T1152" s="52">
        <f>AE$1123*S1152</f>
        <v>0</v>
      </c>
      <c r="V1152" s="51">
        <f t="shared" si="274"/>
        <v>0</v>
      </c>
      <c r="AG1152">
        <v>0</v>
      </c>
      <c r="AH1152">
        <v>0</v>
      </c>
      <c r="AY1152">
        <v>0</v>
      </c>
    </row>
    <row r="1153" spans="1:51" x14ac:dyDescent="0.25">
      <c r="A1153" s="12" t="s">
        <v>1034</v>
      </c>
      <c r="H1153" s="52">
        <f t="shared" si="273"/>
        <v>0</v>
      </c>
      <c r="L1153" s="52">
        <f>K1153*AF$1</f>
        <v>0</v>
      </c>
      <c r="S1153" s="52">
        <v>15</v>
      </c>
      <c r="T1153" s="52">
        <f>AE$1123*S1153</f>
        <v>653.04022988505744</v>
      </c>
      <c r="V1153" s="51">
        <f t="shared" si="274"/>
        <v>0</v>
      </c>
      <c r="AG1153">
        <v>0</v>
      </c>
      <c r="AH1153">
        <v>0</v>
      </c>
      <c r="AY1153">
        <v>0</v>
      </c>
    </row>
    <row r="1154" spans="1:51" x14ac:dyDescent="0.25">
      <c r="A1154" s="12" t="s">
        <v>1379</v>
      </c>
      <c r="B1154" s="116">
        <v>1</v>
      </c>
      <c r="V1154" s="51">
        <f t="shared" si="274"/>
        <v>0</v>
      </c>
      <c r="AY1154">
        <v>0</v>
      </c>
    </row>
    <row r="1155" spans="1:51" x14ac:dyDescent="0.25">
      <c r="A1155" s="12" t="s">
        <v>1380</v>
      </c>
      <c r="B1155" s="117"/>
      <c r="V1155" s="51">
        <f t="shared" si="274"/>
        <v>0</v>
      </c>
      <c r="AY1155">
        <v>0</v>
      </c>
    </row>
    <row r="1156" spans="1:51" x14ac:dyDescent="0.25">
      <c r="A1156" s="12" t="s">
        <v>1035</v>
      </c>
      <c r="H1156" s="52">
        <f t="shared" si="273"/>
        <v>0</v>
      </c>
      <c r="L1156" s="52">
        <f t="shared" ref="L1156:L1167" si="275">K1156*AF$1</f>
        <v>0</v>
      </c>
      <c r="S1156" s="52">
        <v>30</v>
      </c>
      <c r="T1156" s="52">
        <f t="shared" ref="T1156:T1167" si="276">AE$1123*S1156</f>
        <v>1306.0804597701149</v>
      </c>
      <c r="V1156" s="51">
        <f t="shared" si="274"/>
        <v>0</v>
      </c>
      <c r="AG1156">
        <v>0</v>
      </c>
      <c r="AH1156">
        <v>0</v>
      </c>
      <c r="AY1156">
        <v>0</v>
      </c>
    </row>
    <row r="1157" spans="1:51" x14ac:dyDescent="0.25">
      <c r="A1157" s="12" t="s">
        <v>1036</v>
      </c>
      <c r="H1157" s="52">
        <f t="shared" si="273"/>
        <v>0</v>
      </c>
      <c r="L1157" s="52">
        <f t="shared" si="275"/>
        <v>0</v>
      </c>
      <c r="O1157" s="52">
        <v>125</v>
      </c>
      <c r="P1157" s="52">
        <v>5437</v>
      </c>
      <c r="T1157" s="52">
        <f t="shared" si="276"/>
        <v>0</v>
      </c>
      <c r="V1157" s="51">
        <f t="shared" si="274"/>
        <v>0</v>
      </c>
      <c r="AG1157">
        <v>0</v>
      </c>
      <c r="AH1157">
        <v>0</v>
      </c>
      <c r="AY1157">
        <v>0</v>
      </c>
    </row>
    <row r="1158" spans="1:51" x14ac:dyDescent="0.25">
      <c r="A1158" s="9" t="s">
        <v>1037</v>
      </c>
      <c r="H1158" s="52">
        <f t="shared" si="273"/>
        <v>0</v>
      </c>
      <c r="L1158" s="52">
        <f t="shared" si="275"/>
        <v>0</v>
      </c>
      <c r="O1158" s="60">
        <v>83.6</v>
      </c>
      <c r="P1158" s="60">
        <v>3636.6</v>
      </c>
      <c r="T1158" s="52">
        <f t="shared" si="276"/>
        <v>0</v>
      </c>
      <c r="V1158" s="51">
        <f t="shared" si="274"/>
        <v>0</v>
      </c>
      <c r="AG1158">
        <v>0</v>
      </c>
      <c r="AH1158">
        <v>0</v>
      </c>
      <c r="AY1158">
        <v>0</v>
      </c>
    </row>
    <row r="1159" spans="1:51" x14ac:dyDescent="0.25">
      <c r="A1159" s="12" t="s">
        <v>1038</v>
      </c>
      <c r="H1159" s="52">
        <f t="shared" si="273"/>
        <v>0</v>
      </c>
      <c r="L1159" s="52">
        <f t="shared" si="275"/>
        <v>0</v>
      </c>
      <c r="S1159" s="52">
        <v>40</v>
      </c>
      <c r="T1159" s="52">
        <f t="shared" si="276"/>
        <v>1741.4406130268198</v>
      </c>
      <c r="V1159" s="51">
        <f t="shared" si="274"/>
        <v>14450.340568443973</v>
      </c>
      <c r="AG1159">
        <v>0</v>
      </c>
      <c r="AH1159">
        <v>0</v>
      </c>
      <c r="AY1159">
        <v>0</v>
      </c>
    </row>
    <row r="1160" spans="1:51" x14ac:dyDescent="0.25">
      <c r="A1160" s="12" t="s">
        <v>1039</v>
      </c>
      <c r="H1160" s="52">
        <f t="shared" si="273"/>
        <v>0</v>
      </c>
      <c r="L1160" s="52">
        <f t="shared" si="275"/>
        <v>0</v>
      </c>
      <c r="S1160" s="52">
        <v>10</v>
      </c>
      <c r="T1160" s="52">
        <f t="shared" si="276"/>
        <v>435.36015325670496</v>
      </c>
      <c r="V1160" s="51">
        <f t="shared" si="274"/>
        <v>21147.727632911712</v>
      </c>
      <c r="AG1160">
        <v>0</v>
      </c>
      <c r="AH1160">
        <v>0</v>
      </c>
      <c r="AY1160">
        <v>0</v>
      </c>
    </row>
    <row r="1161" spans="1:51" x14ac:dyDescent="0.25">
      <c r="A1161" s="12" t="s">
        <v>1040</v>
      </c>
      <c r="F1161" s="53">
        <v>662</v>
      </c>
      <c r="G1161" s="53">
        <v>397</v>
      </c>
      <c r="H1161" s="52">
        <f>AY1161</f>
        <v>14932.887913881725</v>
      </c>
      <c r="K1161" s="53">
        <v>903</v>
      </c>
      <c r="L1161" s="52">
        <f t="shared" si="275"/>
        <v>27090</v>
      </c>
      <c r="T1161" s="52">
        <f t="shared" si="276"/>
        <v>0</v>
      </c>
      <c r="V1161" s="51">
        <f t="shared" si="274"/>
        <v>32540.565411055195</v>
      </c>
      <c r="AG1161">
        <v>397.2</v>
      </c>
      <c r="AH1161">
        <v>264.8</v>
      </c>
      <c r="AY1161">
        <v>14932.887913881725</v>
      </c>
    </row>
    <row r="1162" spans="1:51" x14ac:dyDescent="0.25">
      <c r="A1162" s="12" t="s">
        <v>1041</v>
      </c>
      <c r="F1162" s="53">
        <v>969</v>
      </c>
      <c r="G1162" s="53">
        <v>581</v>
      </c>
      <c r="H1162" s="52">
        <f t="shared" ref="H1162:H1167" si="277">AY1162</f>
        <v>21853.924125857135</v>
      </c>
      <c r="K1162" s="53">
        <v>360</v>
      </c>
      <c r="L1162" s="52">
        <f t="shared" si="275"/>
        <v>10800</v>
      </c>
      <c r="T1162" s="52">
        <f t="shared" si="276"/>
        <v>0</v>
      </c>
      <c r="V1162" s="51">
        <f t="shared" si="274"/>
        <v>22458.085971611919</v>
      </c>
      <c r="AG1162">
        <v>581.4</v>
      </c>
      <c r="AH1162">
        <v>387.6</v>
      </c>
      <c r="AY1162">
        <v>21853.924125857135</v>
      </c>
    </row>
    <row r="1163" spans="1:51" x14ac:dyDescent="0.25">
      <c r="A1163" s="12" t="s">
        <v>1042</v>
      </c>
      <c r="F1163" s="53">
        <v>1491</v>
      </c>
      <c r="G1163" s="53">
        <v>894</v>
      </c>
      <c r="H1163" s="52">
        <f t="shared" si="277"/>
        <v>33627.208551663127</v>
      </c>
      <c r="K1163" s="53">
        <v>480</v>
      </c>
      <c r="L1163" s="52">
        <f t="shared" si="275"/>
        <v>14400</v>
      </c>
      <c r="T1163" s="52">
        <f t="shared" si="276"/>
        <v>0</v>
      </c>
      <c r="V1163" s="51">
        <f t="shared" si="274"/>
        <v>0</v>
      </c>
      <c r="AG1163">
        <v>894.6</v>
      </c>
      <c r="AH1163">
        <v>596.4</v>
      </c>
      <c r="AY1163">
        <v>33627.208551663127</v>
      </c>
    </row>
    <row r="1164" spans="1:51" x14ac:dyDescent="0.25">
      <c r="A1164" s="12" t="s">
        <v>1043</v>
      </c>
      <c r="F1164" s="53">
        <v>1029</v>
      </c>
      <c r="G1164" s="53">
        <v>617</v>
      </c>
      <c r="H1164" s="52">
        <f t="shared" si="277"/>
        <v>23208.039906461017</v>
      </c>
      <c r="K1164" s="53">
        <v>450</v>
      </c>
      <c r="L1164" s="52">
        <f t="shared" si="275"/>
        <v>13500</v>
      </c>
      <c r="T1164" s="52">
        <f t="shared" si="276"/>
        <v>0</v>
      </c>
      <c r="V1164" s="51">
        <f t="shared" si="274"/>
        <v>0</v>
      </c>
      <c r="AG1164">
        <v>617.4</v>
      </c>
      <c r="AH1164">
        <v>411.6</v>
      </c>
      <c r="AY1164">
        <v>23208.039906461017</v>
      </c>
    </row>
    <row r="1165" spans="1:51" x14ac:dyDescent="0.25">
      <c r="A1165" s="12" t="s">
        <v>1044</v>
      </c>
      <c r="H1165" s="52">
        <f t="shared" si="277"/>
        <v>0</v>
      </c>
      <c r="L1165" s="52">
        <f t="shared" si="275"/>
        <v>0</v>
      </c>
      <c r="S1165" s="52">
        <v>15</v>
      </c>
      <c r="T1165" s="52">
        <f t="shared" si="276"/>
        <v>653.04022988505744</v>
      </c>
      <c r="V1165" s="51">
        <f t="shared" si="274"/>
        <v>0</v>
      </c>
      <c r="AG1165">
        <v>0</v>
      </c>
      <c r="AH1165">
        <v>0</v>
      </c>
      <c r="AY1165">
        <v>0</v>
      </c>
    </row>
    <row r="1166" spans="1:51" x14ac:dyDescent="0.25">
      <c r="A1166" s="12" t="s">
        <v>1045</v>
      </c>
      <c r="H1166" s="52">
        <f t="shared" si="277"/>
        <v>0</v>
      </c>
      <c r="L1166" s="52">
        <f t="shared" si="275"/>
        <v>0</v>
      </c>
      <c r="O1166" s="60">
        <v>108.7</v>
      </c>
      <c r="P1166" s="61">
        <v>4728.45</v>
      </c>
      <c r="T1166" s="52">
        <f t="shared" si="276"/>
        <v>0</v>
      </c>
      <c r="V1166" s="51">
        <f t="shared" si="274"/>
        <v>4367.8611290006975</v>
      </c>
      <c r="AG1166">
        <v>0</v>
      </c>
      <c r="AH1166">
        <v>0</v>
      </c>
      <c r="AY1166">
        <v>0</v>
      </c>
    </row>
    <row r="1167" spans="1:51" x14ac:dyDescent="0.25">
      <c r="A1167" s="12" t="s">
        <v>1046</v>
      </c>
      <c r="H1167" s="52">
        <f t="shared" si="277"/>
        <v>0</v>
      </c>
      <c r="L1167" s="52">
        <f t="shared" si="275"/>
        <v>0</v>
      </c>
      <c r="O1167" s="52">
        <v>92</v>
      </c>
      <c r="P1167" s="52">
        <v>4002</v>
      </c>
      <c r="T1167" s="52">
        <f t="shared" si="276"/>
        <v>0</v>
      </c>
      <c r="V1167" s="51">
        <f t="shared" si="274"/>
        <v>0</v>
      </c>
      <c r="AG1167">
        <v>0</v>
      </c>
      <c r="AH1167">
        <v>0</v>
      </c>
      <c r="AY1167">
        <v>0</v>
      </c>
    </row>
    <row r="1168" spans="1:51" x14ac:dyDescent="0.25">
      <c r="A1168" s="12" t="s">
        <v>1047</v>
      </c>
      <c r="C1168" s="52">
        <v>53881</v>
      </c>
      <c r="D1168" s="116">
        <v>2100</v>
      </c>
      <c r="E1168" s="116">
        <v>70000</v>
      </c>
      <c r="F1168" s="112">
        <v>200</v>
      </c>
      <c r="G1168" s="112">
        <v>120</v>
      </c>
      <c r="H1168" s="112">
        <f>AY1168</f>
        <v>4513.7192686796143</v>
      </c>
      <c r="I1168" s="23"/>
      <c r="J1168" s="23"/>
      <c r="K1168" s="112" t="s">
        <v>1332</v>
      </c>
      <c r="L1168" s="112"/>
      <c r="M1168" s="112"/>
      <c r="N1168" s="112"/>
      <c r="O1168" s="60">
        <v>108.7</v>
      </c>
      <c r="P1168" s="61">
        <v>4728.45</v>
      </c>
      <c r="S1168" s="112" t="s">
        <v>1346</v>
      </c>
      <c r="T1168" s="112"/>
      <c r="V1168" s="51">
        <f t="shared" si="274"/>
        <v>0</v>
      </c>
      <c r="AG1168">
        <v>120</v>
      </c>
      <c r="AH1168">
        <v>80</v>
      </c>
      <c r="AY1168">
        <v>4513.7192686796143</v>
      </c>
    </row>
    <row r="1169" spans="1:51" x14ac:dyDescent="0.25">
      <c r="A1169" s="12" t="s">
        <v>1048</v>
      </c>
      <c r="D1169" s="113"/>
      <c r="E1169" s="113"/>
      <c r="F1169" s="112"/>
      <c r="G1169" s="112"/>
      <c r="H1169" s="112"/>
      <c r="I1169" s="23"/>
      <c r="J1169" s="23"/>
      <c r="L1169" s="52">
        <f t="shared" ref="L1169:L1181" si="278">K1169*AF$1</f>
        <v>0</v>
      </c>
      <c r="O1169" s="60">
        <v>108.7</v>
      </c>
      <c r="P1169" s="61">
        <v>4728.45</v>
      </c>
      <c r="T1169" s="52">
        <f t="shared" ref="T1169:T1178" si="279">AE$1123*S1169</f>
        <v>0</v>
      </c>
      <c r="V1169" s="51">
        <f t="shared" si="274"/>
        <v>0</v>
      </c>
      <c r="AG1169">
        <v>0</v>
      </c>
      <c r="AH1169">
        <v>0</v>
      </c>
      <c r="AY1169">
        <v>0</v>
      </c>
    </row>
    <row r="1170" spans="1:51" x14ac:dyDescent="0.25">
      <c r="A1170" s="12" t="s">
        <v>1049</v>
      </c>
      <c r="D1170" s="113"/>
      <c r="E1170" s="113"/>
      <c r="F1170" s="112"/>
      <c r="G1170" s="112"/>
      <c r="H1170" s="112"/>
      <c r="I1170" s="23"/>
      <c r="J1170" s="23"/>
      <c r="L1170" s="52">
        <f t="shared" si="278"/>
        <v>0</v>
      </c>
      <c r="T1170" s="52">
        <f t="shared" si="279"/>
        <v>0</v>
      </c>
      <c r="V1170" s="51">
        <f t="shared" si="274"/>
        <v>0</v>
      </c>
      <c r="AG1170">
        <v>0</v>
      </c>
      <c r="AH1170">
        <v>0</v>
      </c>
      <c r="AY1170">
        <v>0</v>
      </c>
    </row>
    <row r="1171" spans="1:51" x14ac:dyDescent="0.25">
      <c r="A1171" s="12" t="s">
        <v>1050</v>
      </c>
      <c r="D1171" s="113"/>
      <c r="E1171" s="113"/>
      <c r="H1171" s="52">
        <f t="shared" ref="H1171:H1174" si="280">G1171*$AD$1</f>
        <v>0</v>
      </c>
      <c r="L1171" s="52">
        <f t="shared" si="278"/>
        <v>0</v>
      </c>
      <c r="O1171" s="52">
        <v>250</v>
      </c>
      <c r="P1171" s="52">
        <v>11125</v>
      </c>
      <c r="T1171" s="52">
        <f t="shared" si="279"/>
        <v>0</v>
      </c>
      <c r="V1171" s="51">
        <f t="shared" si="274"/>
        <v>0</v>
      </c>
      <c r="AG1171">
        <v>0</v>
      </c>
      <c r="AH1171">
        <v>0</v>
      </c>
      <c r="AY1171">
        <v>0</v>
      </c>
    </row>
    <row r="1172" spans="1:51" x14ac:dyDescent="0.25">
      <c r="A1172" s="12" t="s">
        <v>1051</v>
      </c>
      <c r="D1172" s="113"/>
      <c r="E1172" s="113"/>
      <c r="H1172" s="52">
        <f t="shared" si="280"/>
        <v>0</v>
      </c>
      <c r="L1172" s="52">
        <f t="shared" si="278"/>
        <v>0</v>
      </c>
      <c r="O1172" s="52">
        <v>92</v>
      </c>
      <c r="P1172" s="52">
        <v>4002</v>
      </c>
      <c r="T1172" s="52">
        <f t="shared" si="279"/>
        <v>0</v>
      </c>
      <c r="V1172" s="51">
        <f t="shared" si="274"/>
        <v>0</v>
      </c>
      <c r="AG1172">
        <v>0</v>
      </c>
      <c r="AH1172">
        <v>0</v>
      </c>
      <c r="AY1172">
        <v>0</v>
      </c>
    </row>
    <row r="1173" spans="1:51" x14ac:dyDescent="0.25">
      <c r="A1173" s="12" t="s">
        <v>1052</v>
      </c>
      <c r="D1173" s="117"/>
      <c r="E1173" s="117"/>
      <c r="H1173" s="52">
        <f t="shared" si="280"/>
        <v>0</v>
      </c>
      <c r="L1173" s="52">
        <f t="shared" si="278"/>
        <v>0</v>
      </c>
      <c r="O1173" s="60">
        <v>108.7</v>
      </c>
      <c r="P1173" s="61">
        <v>4728.45</v>
      </c>
      <c r="T1173" s="52">
        <f t="shared" si="279"/>
        <v>0</v>
      </c>
      <c r="V1173" s="51">
        <f t="shared" si="274"/>
        <v>13103.583387002092</v>
      </c>
      <c r="AG1173">
        <v>0</v>
      </c>
      <c r="AH1173">
        <v>0</v>
      </c>
      <c r="AY1173">
        <v>0</v>
      </c>
    </row>
    <row r="1174" spans="1:51" x14ac:dyDescent="0.25">
      <c r="A1174" s="12" t="s">
        <v>1053</v>
      </c>
      <c r="H1174" s="52">
        <f t="shared" si="280"/>
        <v>0</v>
      </c>
      <c r="L1174" s="52">
        <f t="shared" si="278"/>
        <v>0</v>
      </c>
      <c r="O1174" s="52">
        <v>66</v>
      </c>
      <c r="P1174" s="52">
        <v>2871</v>
      </c>
      <c r="T1174" s="52">
        <f t="shared" si="279"/>
        <v>0</v>
      </c>
      <c r="V1174" s="51">
        <f t="shared" si="274"/>
        <v>0</v>
      </c>
      <c r="AG1174">
        <v>0</v>
      </c>
      <c r="AH1174">
        <v>0</v>
      </c>
      <c r="AY1174">
        <v>0</v>
      </c>
    </row>
    <row r="1175" spans="1:51" x14ac:dyDescent="0.25">
      <c r="A1175" s="12" t="s">
        <v>1054</v>
      </c>
      <c r="F1175" s="106">
        <v>600</v>
      </c>
      <c r="G1175" s="106">
        <v>360</v>
      </c>
      <c r="H1175" s="112">
        <f>AY1175</f>
        <v>13541.157806038844</v>
      </c>
      <c r="I1175" s="112"/>
      <c r="J1175" s="112"/>
      <c r="L1175" s="52">
        <f t="shared" si="278"/>
        <v>0</v>
      </c>
      <c r="T1175" s="52">
        <f t="shared" si="279"/>
        <v>0</v>
      </c>
      <c r="V1175" s="51">
        <f t="shared" si="274"/>
        <v>0</v>
      </c>
      <c r="AG1175">
        <v>360</v>
      </c>
      <c r="AH1175">
        <v>240</v>
      </c>
      <c r="AY1175">
        <v>13541.157806038844</v>
      </c>
    </row>
    <row r="1176" spans="1:51" x14ac:dyDescent="0.25">
      <c r="A1176" s="12" t="s">
        <v>1055</v>
      </c>
      <c r="F1176" s="106"/>
      <c r="G1176" s="106"/>
      <c r="H1176" s="112"/>
      <c r="I1176" s="112"/>
      <c r="J1176" s="112"/>
      <c r="L1176" s="52">
        <f t="shared" si="278"/>
        <v>0</v>
      </c>
      <c r="T1176" s="52">
        <f t="shared" si="279"/>
        <v>0</v>
      </c>
      <c r="V1176" s="51">
        <f t="shared" si="274"/>
        <v>0</v>
      </c>
      <c r="AG1176">
        <v>0</v>
      </c>
      <c r="AH1176">
        <v>0</v>
      </c>
      <c r="AY1176">
        <v>0</v>
      </c>
    </row>
    <row r="1177" spans="1:51" x14ac:dyDescent="0.25">
      <c r="A1177" s="12" t="s">
        <v>1056</v>
      </c>
      <c r="F1177" s="106"/>
      <c r="G1177" s="106"/>
      <c r="H1177" s="112"/>
      <c r="I1177" s="112"/>
      <c r="J1177" s="112"/>
      <c r="L1177" s="52">
        <f t="shared" si="278"/>
        <v>0</v>
      </c>
      <c r="T1177" s="52">
        <f t="shared" si="279"/>
        <v>0</v>
      </c>
      <c r="V1177" s="51">
        <f t="shared" si="274"/>
        <v>0</v>
      </c>
      <c r="AG1177">
        <v>0</v>
      </c>
      <c r="AH1177">
        <v>0</v>
      </c>
      <c r="AY1177">
        <v>0</v>
      </c>
    </row>
    <row r="1178" spans="1:51" x14ac:dyDescent="0.25">
      <c r="A1178" s="12" t="s">
        <v>1057</v>
      </c>
      <c r="F1178" s="106"/>
      <c r="G1178" s="106"/>
      <c r="H1178" s="112"/>
      <c r="I1178" s="112"/>
      <c r="J1178" s="112"/>
      <c r="L1178" s="52">
        <f t="shared" si="278"/>
        <v>0</v>
      </c>
      <c r="S1178" s="112">
        <v>35</v>
      </c>
      <c r="T1178" s="116">
        <f t="shared" si="279"/>
        <v>1523.7605363984674</v>
      </c>
      <c r="V1178" s="51">
        <f t="shared" si="274"/>
        <v>0</v>
      </c>
      <c r="AG1178">
        <v>0</v>
      </c>
      <c r="AH1178">
        <v>0</v>
      </c>
      <c r="AY1178">
        <v>0</v>
      </c>
    </row>
    <row r="1179" spans="1:51" x14ac:dyDescent="0.25">
      <c r="A1179" s="12" t="s">
        <v>1058</v>
      </c>
      <c r="F1179" s="106"/>
      <c r="G1179" s="106"/>
      <c r="H1179" s="112"/>
      <c r="I1179" s="112"/>
      <c r="J1179" s="112"/>
      <c r="L1179" s="52">
        <f t="shared" si="278"/>
        <v>0</v>
      </c>
      <c r="S1179" s="112"/>
      <c r="T1179" s="113"/>
      <c r="V1179" s="51" t="e">
        <f>$AY$1*#REF!</f>
        <v>#REF!</v>
      </c>
      <c r="AG1179">
        <v>0</v>
      </c>
      <c r="AH1179">
        <v>0</v>
      </c>
      <c r="AY1179">
        <v>0</v>
      </c>
    </row>
    <row r="1180" spans="1:51" x14ac:dyDescent="0.25">
      <c r="A1180" s="12" t="s">
        <v>1059</v>
      </c>
      <c r="F1180" s="106"/>
      <c r="G1180" s="106"/>
      <c r="H1180" s="112"/>
      <c r="I1180" s="112"/>
      <c r="J1180" s="112"/>
      <c r="L1180" s="52">
        <f t="shared" si="278"/>
        <v>0</v>
      </c>
      <c r="S1180" s="112"/>
      <c r="T1180" s="117"/>
      <c r="V1180" s="51">
        <f>$AY$1*H1181</f>
        <v>0</v>
      </c>
      <c r="AG1180">
        <v>0</v>
      </c>
      <c r="AH1180">
        <v>0</v>
      </c>
      <c r="AY1180">
        <v>0</v>
      </c>
    </row>
    <row r="1181" spans="1:51" x14ac:dyDescent="0.25">
      <c r="A1181" s="12" t="s">
        <v>1060</v>
      </c>
      <c r="H1181" s="52">
        <f t="shared" ref="H1181" si="281">G1181*$AD$1</f>
        <v>0</v>
      </c>
      <c r="L1181" s="52">
        <f t="shared" si="278"/>
        <v>0</v>
      </c>
      <c r="S1181" s="52">
        <v>15</v>
      </c>
      <c r="T1181" s="52">
        <f>AE$1123*S1181</f>
        <v>653.04022988505744</v>
      </c>
      <c r="V1181" s="51">
        <f>$AY$1*H1183</f>
        <v>0</v>
      </c>
      <c r="AG1181">
        <v>0</v>
      </c>
      <c r="AH1181">
        <v>0</v>
      </c>
      <c r="AY1181">
        <v>0</v>
      </c>
    </row>
    <row r="1182" spans="1:51" x14ac:dyDescent="0.25">
      <c r="A1182" s="12" t="s">
        <v>1061</v>
      </c>
      <c r="F1182" s="106">
        <v>700</v>
      </c>
      <c r="G1182" s="106">
        <v>420</v>
      </c>
      <c r="H1182" s="112">
        <f>AY1182</f>
        <v>15798.017440378651</v>
      </c>
      <c r="I1182" s="112"/>
      <c r="J1182" s="112"/>
      <c r="K1182" s="106">
        <v>484</v>
      </c>
      <c r="L1182" s="112">
        <f>K1182*AF1</f>
        <v>14520</v>
      </c>
      <c r="M1182" s="116"/>
      <c r="N1182" s="116"/>
      <c r="T1182" s="52">
        <f>AE$1123*S1182</f>
        <v>0</v>
      </c>
      <c r="V1182" s="51">
        <f>$AY$1*H1184</f>
        <v>0</v>
      </c>
      <c r="AG1182">
        <v>420</v>
      </c>
      <c r="AH1182">
        <v>280</v>
      </c>
      <c r="AY1182">
        <v>15798.017440378651</v>
      </c>
    </row>
    <row r="1183" spans="1:51" x14ac:dyDescent="0.25">
      <c r="A1183" s="12" t="s">
        <v>1343</v>
      </c>
      <c r="C1183" s="52">
        <v>53881</v>
      </c>
      <c r="F1183" s="106"/>
      <c r="G1183" s="106"/>
      <c r="H1183" s="112"/>
      <c r="I1183" s="112"/>
      <c r="J1183" s="112"/>
      <c r="K1183" s="106"/>
      <c r="L1183" s="112"/>
      <c r="M1183" s="117"/>
      <c r="N1183" s="117"/>
      <c r="O1183" s="112" t="s">
        <v>1332</v>
      </c>
      <c r="P1183" s="112"/>
      <c r="Q1183" s="112"/>
      <c r="R1183" s="112"/>
      <c r="S1183" s="112" t="s">
        <v>1332</v>
      </c>
      <c r="T1183" s="112"/>
      <c r="V1183" s="51">
        <f>$AY$1*H1185</f>
        <v>0</v>
      </c>
      <c r="AG1183">
        <v>0</v>
      </c>
      <c r="AH1183">
        <v>0</v>
      </c>
      <c r="AY1183">
        <v>0</v>
      </c>
    </row>
    <row r="1184" spans="1:51" x14ac:dyDescent="0.25">
      <c r="A1184" s="12" t="s">
        <v>1062</v>
      </c>
      <c r="H1184" s="52">
        <f t="shared" ref="H1184:H1185" si="282">G1184*$AD$1</f>
        <v>0</v>
      </c>
      <c r="L1184" s="52">
        <f>K1184*AF$1</f>
        <v>0</v>
      </c>
      <c r="S1184" s="52">
        <v>20</v>
      </c>
      <c r="T1184" s="52">
        <f>AE$1123*S1184</f>
        <v>870.72030651340992</v>
      </c>
      <c r="V1184" s="51" t="e">
        <f>$AY$1*#REF!</f>
        <v>#REF!</v>
      </c>
      <c r="AG1184">
        <v>0</v>
      </c>
      <c r="AH1184">
        <v>0</v>
      </c>
      <c r="AY1184">
        <v>0</v>
      </c>
    </row>
    <row r="1185" spans="1:51" x14ac:dyDescent="0.25">
      <c r="A1185" s="12" t="s">
        <v>1063</v>
      </c>
      <c r="H1185" s="52">
        <f t="shared" si="282"/>
        <v>0</v>
      </c>
      <c r="L1185" s="52">
        <f>K1185*AF$1</f>
        <v>0</v>
      </c>
      <c r="S1185" s="52">
        <v>35</v>
      </c>
      <c r="T1185" s="52">
        <f>AE$1123*S1185</f>
        <v>1523.7605363984674</v>
      </c>
      <c r="V1185" s="51" t="e">
        <f>$AY$1*#REF!</f>
        <v>#REF!</v>
      </c>
      <c r="AG1185">
        <v>0</v>
      </c>
      <c r="AH1185">
        <v>0</v>
      </c>
      <c r="AY1185">
        <v>0</v>
      </c>
    </row>
    <row r="1186" spans="1:51" x14ac:dyDescent="0.25">
      <c r="A1186" s="12" t="s">
        <v>1064</v>
      </c>
      <c r="F1186" s="53">
        <v>700</v>
      </c>
      <c r="G1186" s="53">
        <v>420</v>
      </c>
      <c r="H1186" s="52">
        <f>AY1186</f>
        <v>15798.017440378651</v>
      </c>
      <c r="L1186" s="52">
        <f>K1186*AF$1</f>
        <v>0</v>
      </c>
      <c r="O1186" s="52">
        <v>301</v>
      </c>
      <c r="P1186" s="60">
        <v>13093.5</v>
      </c>
      <c r="T1186" s="52">
        <f>AE$1123*S1186</f>
        <v>0</v>
      </c>
      <c r="V1186" s="51">
        <f>$AY$1*H1187</f>
        <v>528402.0000808594</v>
      </c>
      <c r="AG1186">
        <v>420</v>
      </c>
      <c r="AH1186">
        <v>280</v>
      </c>
      <c r="AY1186">
        <v>15798.017440378651</v>
      </c>
    </row>
    <row r="1187" spans="1:51" x14ac:dyDescent="0.25">
      <c r="A1187" s="19" t="s">
        <v>638</v>
      </c>
      <c r="B1187" s="20">
        <f t="shared" ref="B1187:T1187" si="283">SUM(B1124:B1186)</f>
        <v>1</v>
      </c>
      <c r="C1187" s="20">
        <f t="shared" si="283"/>
        <v>161643</v>
      </c>
      <c r="D1187" s="20">
        <f t="shared" si="283"/>
        <v>2100</v>
      </c>
      <c r="E1187" s="20">
        <f t="shared" si="283"/>
        <v>70000</v>
      </c>
      <c r="F1187" s="20">
        <f t="shared" si="283"/>
        <v>40610.846845090127</v>
      </c>
      <c r="G1187" s="20">
        <f t="shared" si="283"/>
        <v>14517</v>
      </c>
      <c r="H1187" s="20">
        <f t="shared" si="283"/>
        <v>546047.18852851645</v>
      </c>
      <c r="I1187" s="20">
        <f t="shared" si="283"/>
        <v>0</v>
      </c>
      <c r="J1187" s="20">
        <f t="shared" si="283"/>
        <v>0</v>
      </c>
      <c r="K1187" s="20">
        <f t="shared" si="283"/>
        <v>7819.4</v>
      </c>
      <c r="L1187" s="20">
        <f t="shared" si="283"/>
        <v>234582</v>
      </c>
      <c r="M1187" s="20">
        <f t="shared" si="283"/>
        <v>0</v>
      </c>
      <c r="N1187" s="20">
        <f t="shared" si="283"/>
        <v>0</v>
      </c>
      <c r="O1187" s="42">
        <f t="shared" si="283"/>
        <v>1833.1000000000001</v>
      </c>
      <c r="P1187" s="20">
        <f t="shared" si="283"/>
        <v>79989.999999999985</v>
      </c>
      <c r="Q1187" s="20">
        <f t="shared" si="283"/>
        <v>0</v>
      </c>
      <c r="R1187" s="20">
        <f t="shared" si="283"/>
        <v>0</v>
      </c>
      <c r="S1187" s="20">
        <f t="shared" si="283"/>
        <v>783</v>
      </c>
      <c r="T1187" s="20">
        <f t="shared" si="283"/>
        <v>34088.699999999983</v>
      </c>
      <c r="U1187" s="34"/>
      <c r="V1187" s="51">
        <f>$AY$1*H1190</f>
        <v>0</v>
      </c>
      <c r="W1187" s="34"/>
      <c r="X1187" s="34"/>
      <c r="Y1187" s="34"/>
      <c r="Z1187" s="34"/>
      <c r="AA1187" s="34"/>
      <c r="AB1187" s="34"/>
      <c r="AC1187" s="34"/>
      <c r="AG1187">
        <v>14522.4</v>
      </c>
      <c r="AH1187">
        <v>9681.6</v>
      </c>
      <c r="AY1187">
        <v>546047.18852851633</v>
      </c>
    </row>
    <row r="1188" spans="1:51" hidden="1" x14ac:dyDescent="0.25">
      <c r="A1188" s="19" t="s">
        <v>1425</v>
      </c>
      <c r="B1188" s="20"/>
      <c r="C1188" s="20"/>
      <c r="D1188" s="20">
        <v>2100</v>
      </c>
      <c r="E1188" s="20">
        <v>70000</v>
      </c>
      <c r="F1188" s="20">
        <v>42510.846845090127</v>
      </c>
      <c r="G1188" s="20"/>
      <c r="H1188" s="20"/>
      <c r="I1188" s="20">
        <v>1900</v>
      </c>
      <c r="J1188" s="20">
        <v>73853.761917621858</v>
      </c>
      <c r="K1188" s="20"/>
      <c r="L1188" s="20"/>
      <c r="M1188" s="20">
        <v>180</v>
      </c>
      <c r="N1188" s="20">
        <v>5400</v>
      </c>
      <c r="O1188" s="42"/>
      <c r="P1188" s="20"/>
      <c r="Q1188" s="20">
        <v>0</v>
      </c>
      <c r="R1188" s="20">
        <v>0</v>
      </c>
      <c r="S1188" s="20"/>
      <c r="T1188" s="20"/>
      <c r="U1188" s="34"/>
      <c r="V1188" s="51">
        <f>$AY$1*H1191</f>
        <v>0</v>
      </c>
      <c r="W1188" s="34"/>
      <c r="X1188" s="34"/>
      <c r="Y1188" s="34"/>
      <c r="Z1188" s="34"/>
      <c r="AA1188" s="34"/>
      <c r="AB1188" s="34"/>
      <c r="AC1188" s="34"/>
      <c r="AY1188">
        <v>0</v>
      </c>
    </row>
    <row r="1189" spans="1:51" x14ac:dyDescent="0.25">
      <c r="A1189" s="19" t="s">
        <v>1448</v>
      </c>
      <c r="B1189" s="20"/>
      <c r="C1189" s="20"/>
      <c r="D1189" s="20"/>
      <c r="E1189" s="20"/>
      <c r="F1189" s="20"/>
      <c r="G1189" s="110">
        <f>H1187/G1187</f>
        <v>37.614327238996793</v>
      </c>
      <c r="H1189" s="111"/>
      <c r="I1189" s="20"/>
      <c r="J1189" s="20"/>
      <c r="K1189" s="110">
        <f>L1187/K1187</f>
        <v>30</v>
      </c>
      <c r="L1189" s="111"/>
      <c r="M1189" s="20"/>
      <c r="N1189" s="20"/>
      <c r="O1189" s="110">
        <f>P1187/O1187</f>
        <v>43.636462822541041</v>
      </c>
      <c r="P1189" s="111"/>
      <c r="Q1189" s="20"/>
      <c r="R1189" s="20"/>
      <c r="S1189" s="110">
        <f>T1187/S1187</f>
        <v>43.536015325670476</v>
      </c>
      <c r="T1189" s="111"/>
      <c r="U1189" s="34"/>
      <c r="W1189" s="34"/>
      <c r="X1189" s="34"/>
      <c r="Y1189" s="34"/>
      <c r="Z1189" s="34"/>
      <c r="AA1189" s="34"/>
      <c r="AB1189" s="34"/>
      <c r="AC1189" s="34"/>
    </row>
    <row r="1190" spans="1:51" x14ac:dyDescent="0.25">
      <c r="A1190" s="114" t="s">
        <v>1066</v>
      </c>
      <c r="B1190" s="114"/>
      <c r="C1190" s="114"/>
      <c r="D1190" s="114"/>
      <c r="E1190" s="114"/>
      <c r="F1190" s="114"/>
      <c r="G1190" s="114"/>
      <c r="H1190" s="114"/>
      <c r="I1190" s="114"/>
      <c r="J1190" s="114"/>
      <c r="K1190" s="114"/>
      <c r="L1190" s="114"/>
      <c r="M1190" s="114"/>
      <c r="N1190" s="114"/>
      <c r="O1190" s="114"/>
      <c r="P1190" s="114"/>
      <c r="Q1190" s="114"/>
      <c r="R1190" s="114"/>
      <c r="S1190" s="114"/>
      <c r="T1190" s="114"/>
      <c r="U1190" s="32"/>
      <c r="V1190" s="51">
        <f>$AY$1*H1192</f>
        <v>0</v>
      </c>
      <c r="W1190" s="32"/>
      <c r="X1190" s="32"/>
      <c r="Y1190" s="32"/>
      <c r="Z1190" s="32"/>
      <c r="AA1190" s="32"/>
      <c r="AB1190" s="32"/>
      <c r="AC1190" s="32"/>
      <c r="AE1190">
        <v>55.37777777777778</v>
      </c>
      <c r="AG1190">
        <v>0</v>
      </c>
      <c r="AH1190">
        <v>0</v>
      </c>
      <c r="AY1190">
        <v>0</v>
      </c>
    </row>
    <row r="1191" spans="1:51" x14ac:dyDescent="0.25">
      <c r="A1191" s="12" t="s">
        <v>1067</v>
      </c>
      <c r="H1191" s="52">
        <f t="shared" ref="H1191:H1193" si="284">G1191*$AD$1</f>
        <v>0</v>
      </c>
      <c r="L1191" s="52">
        <f>K1191*AF$1</f>
        <v>0</v>
      </c>
      <c r="O1191" s="52">
        <v>120</v>
      </c>
      <c r="P1191" s="52">
        <v>5640</v>
      </c>
      <c r="T1191" s="52">
        <f t="shared" ref="T1191:T1196" si="285">S1191*AE$1190</f>
        <v>0</v>
      </c>
      <c r="V1191" s="51">
        <f>$AY$1*H1193</f>
        <v>0</v>
      </c>
      <c r="AG1191">
        <v>0</v>
      </c>
      <c r="AH1191">
        <v>0</v>
      </c>
      <c r="AY1191">
        <v>0</v>
      </c>
    </row>
    <row r="1192" spans="1:51" x14ac:dyDescent="0.25">
      <c r="A1192" s="9" t="s">
        <v>1068</v>
      </c>
      <c r="H1192" s="52">
        <f t="shared" si="284"/>
        <v>0</v>
      </c>
      <c r="L1192" s="52">
        <f>K1192*AF$1</f>
        <v>0</v>
      </c>
      <c r="O1192" s="52">
        <v>50</v>
      </c>
      <c r="P1192" s="52">
        <v>2400</v>
      </c>
      <c r="T1192" s="52">
        <f t="shared" si="285"/>
        <v>0</v>
      </c>
      <c r="V1192" s="51">
        <f>$AY$1*H1194</f>
        <v>0</v>
      </c>
      <c r="AG1192">
        <v>0</v>
      </c>
      <c r="AH1192">
        <v>0</v>
      </c>
      <c r="AY1192">
        <v>0</v>
      </c>
    </row>
    <row r="1193" spans="1:51" x14ac:dyDescent="0.25">
      <c r="A1193" s="16" t="s">
        <v>1069</v>
      </c>
      <c r="F1193" s="71"/>
      <c r="G1193" s="71"/>
      <c r="H1193" s="52">
        <f t="shared" si="284"/>
        <v>0</v>
      </c>
      <c r="L1193" s="52">
        <f>K1193*AF$1</f>
        <v>0</v>
      </c>
      <c r="O1193" s="52">
        <v>40</v>
      </c>
      <c r="P1193" s="52">
        <v>1920</v>
      </c>
      <c r="T1193" s="52">
        <f t="shared" si="285"/>
        <v>0</v>
      </c>
      <c r="V1193" s="51">
        <f>$AY$1*H1195</f>
        <v>0</v>
      </c>
      <c r="AG1193">
        <v>0</v>
      </c>
      <c r="AH1193">
        <v>0</v>
      </c>
      <c r="AY1193">
        <v>0</v>
      </c>
    </row>
    <row r="1194" spans="1:51" x14ac:dyDescent="0.25">
      <c r="A1194" s="14" t="s">
        <v>1070</v>
      </c>
      <c r="D1194" s="116">
        <v>1756</v>
      </c>
      <c r="E1194" s="116">
        <f>56628+1320</f>
        <v>57948</v>
      </c>
      <c r="F1194" s="106">
        <v>350</v>
      </c>
      <c r="G1194" s="106"/>
      <c r="H1194" s="106"/>
      <c r="I1194" s="112"/>
      <c r="J1194" s="112"/>
      <c r="K1194" s="106">
        <v>337</v>
      </c>
      <c r="L1194" s="112">
        <f>K1194*AF1</f>
        <v>10110</v>
      </c>
      <c r="O1194" s="54"/>
      <c r="P1194" s="54"/>
      <c r="Q1194" s="54"/>
      <c r="R1194" s="54"/>
      <c r="T1194" s="52">
        <f t="shared" si="285"/>
        <v>0</v>
      </c>
      <c r="V1194" s="51" t="e">
        <f>$AY$1*#REF!</f>
        <v>#REF!</v>
      </c>
      <c r="AG1194">
        <v>210</v>
      </c>
      <c r="AH1194">
        <v>140</v>
      </c>
      <c r="AY1194" t="e">
        <v>#VALUE!</v>
      </c>
    </row>
    <row r="1195" spans="1:51" x14ac:dyDescent="0.25">
      <c r="A1195" s="14" t="s">
        <v>1071</v>
      </c>
      <c r="D1195" s="113"/>
      <c r="E1195" s="113"/>
      <c r="F1195" s="106"/>
      <c r="G1195" s="106"/>
      <c r="H1195" s="106"/>
      <c r="I1195" s="112"/>
      <c r="J1195" s="112"/>
      <c r="K1195" s="106"/>
      <c r="L1195" s="112"/>
      <c r="O1195" s="54"/>
      <c r="P1195" s="54"/>
      <c r="Q1195" s="54"/>
      <c r="R1195" s="54"/>
      <c r="S1195" s="53"/>
      <c r="T1195" s="52">
        <f t="shared" si="285"/>
        <v>0</v>
      </c>
      <c r="V1195" s="51" t="e">
        <f>$AY$1*#REF!</f>
        <v>#REF!</v>
      </c>
      <c r="AG1195">
        <v>0</v>
      </c>
      <c r="AH1195">
        <v>0</v>
      </c>
      <c r="AY1195">
        <v>0</v>
      </c>
    </row>
    <row r="1196" spans="1:51" x14ac:dyDescent="0.25">
      <c r="A1196" s="9" t="s">
        <v>1073</v>
      </c>
      <c r="D1196" s="113"/>
      <c r="E1196" s="113"/>
      <c r="H1196" s="52">
        <f t="shared" ref="H1196" si="286">G1196*$AD$1</f>
        <v>0</v>
      </c>
      <c r="L1196" s="52">
        <f>K1196*AF$1</f>
        <v>0</v>
      </c>
      <c r="O1196" s="52">
        <v>300</v>
      </c>
      <c r="P1196" s="52">
        <v>14400</v>
      </c>
      <c r="T1196" s="52">
        <f t="shared" si="285"/>
        <v>0</v>
      </c>
      <c r="V1196" s="51" t="e">
        <f>$AY$1*H1198</f>
        <v>#VALUE!</v>
      </c>
      <c r="AG1196">
        <v>0</v>
      </c>
      <c r="AH1196">
        <v>0</v>
      </c>
      <c r="AY1196">
        <v>0</v>
      </c>
    </row>
    <row r="1197" spans="1:51" x14ac:dyDescent="0.25">
      <c r="A1197" s="14" t="s">
        <v>1072</v>
      </c>
      <c r="C1197" s="52">
        <f>188549/3</f>
        <v>62849.666666666664</v>
      </c>
      <c r="D1197" s="113"/>
      <c r="E1197" s="113"/>
      <c r="F1197" s="53">
        <v>573</v>
      </c>
      <c r="G1197" s="53">
        <v>573</v>
      </c>
      <c r="H1197" s="52">
        <f>AY1197</f>
        <v>21553.00950794516</v>
      </c>
      <c r="K1197" s="52">
        <v>225</v>
      </c>
      <c r="L1197" s="52">
        <f>K1197*AF$1</f>
        <v>6750</v>
      </c>
      <c r="O1197" s="112" t="s">
        <v>1348</v>
      </c>
      <c r="P1197" s="112"/>
      <c r="Q1197" s="112"/>
      <c r="R1197" s="112"/>
      <c r="S1197" s="112" t="s">
        <v>1346</v>
      </c>
      <c r="T1197" s="112"/>
      <c r="V1197" s="51">
        <f>$AY$1*H1199</f>
        <v>0</v>
      </c>
      <c r="AG1197">
        <v>343.8</v>
      </c>
      <c r="AH1197">
        <v>229.20000000000002</v>
      </c>
      <c r="AY1197">
        <v>21553.00950794516</v>
      </c>
    </row>
    <row r="1198" spans="1:51" x14ac:dyDescent="0.25">
      <c r="A1198" s="14" t="s">
        <v>1309</v>
      </c>
      <c r="D1198" s="117"/>
      <c r="E1198" s="117"/>
      <c r="F1198" s="53">
        <v>620</v>
      </c>
      <c r="G1198" s="53" t="s">
        <v>1386</v>
      </c>
      <c r="H1198" s="53" t="s">
        <v>1386</v>
      </c>
      <c r="K1198" s="52">
        <v>297</v>
      </c>
      <c r="L1198" s="52">
        <f>K1198*AF$1</f>
        <v>8910</v>
      </c>
      <c r="T1198" s="52">
        <f>S1198*AE$1190</f>
        <v>0</v>
      </c>
      <c r="V1198" s="51">
        <f>$AY$1*H1200</f>
        <v>0</v>
      </c>
      <c r="AG1198">
        <v>372</v>
      </c>
      <c r="AH1198">
        <v>248</v>
      </c>
      <c r="AY1198" t="e">
        <v>#VALUE!</v>
      </c>
    </row>
    <row r="1199" spans="1:51" x14ac:dyDescent="0.25">
      <c r="A1199" s="9" t="s">
        <v>1074</v>
      </c>
      <c r="C1199" s="52">
        <f>188549/3</f>
        <v>62849.666666666664</v>
      </c>
      <c r="D1199" s="116">
        <v>1379</v>
      </c>
      <c r="E1199" s="116">
        <v>45507</v>
      </c>
      <c r="F1199" s="112" t="s">
        <v>1332</v>
      </c>
      <c r="G1199" s="112"/>
      <c r="H1199" s="112"/>
      <c r="I1199" s="112"/>
      <c r="J1199" s="112"/>
      <c r="K1199" s="112" t="s">
        <v>1332</v>
      </c>
      <c r="L1199" s="112"/>
      <c r="M1199" s="112"/>
      <c r="N1199" s="112"/>
      <c r="O1199" s="112" t="s">
        <v>1332</v>
      </c>
      <c r="P1199" s="112"/>
      <c r="Q1199" s="112"/>
      <c r="R1199" s="112"/>
      <c r="S1199" s="112" t="s">
        <v>1332</v>
      </c>
      <c r="T1199" s="112"/>
      <c r="V1199" s="51">
        <f>$AY$1*H1201</f>
        <v>0</v>
      </c>
      <c r="AG1199" t="e">
        <v>#VALUE!</v>
      </c>
      <c r="AH1199" t="e">
        <v>#VALUE!</v>
      </c>
      <c r="AY1199">
        <v>0</v>
      </c>
    </row>
    <row r="1200" spans="1:51" x14ac:dyDescent="0.25">
      <c r="A1200" s="9" t="s">
        <v>1075</v>
      </c>
      <c r="D1200" s="117"/>
      <c r="E1200" s="117"/>
      <c r="H1200" s="52">
        <f t="shared" ref="H1200:H1202" si="287">G1200*$AD$1</f>
        <v>0</v>
      </c>
      <c r="L1200" s="52">
        <f>K1200*AF$1</f>
        <v>0</v>
      </c>
      <c r="S1200" s="52">
        <v>27</v>
      </c>
      <c r="T1200" s="52">
        <f>S1200*AE$1190</f>
        <v>1495.2</v>
      </c>
      <c r="V1200" s="51" t="e">
        <f>$AY$1*#REF!</f>
        <v>#REF!</v>
      </c>
      <c r="AG1200">
        <v>0</v>
      </c>
      <c r="AH1200">
        <v>0</v>
      </c>
      <c r="AY1200">
        <v>0</v>
      </c>
    </row>
    <row r="1201" spans="1:51" x14ac:dyDescent="0.25">
      <c r="A1201" s="9" t="s">
        <v>1322</v>
      </c>
      <c r="B1201" s="52">
        <v>1</v>
      </c>
      <c r="H1201" s="52">
        <f t="shared" si="287"/>
        <v>0</v>
      </c>
      <c r="L1201" s="52">
        <f>K1201*AF$1</f>
        <v>0</v>
      </c>
      <c r="T1201" s="52">
        <f>S1201*AE$1190</f>
        <v>0</v>
      </c>
      <c r="V1201" s="51">
        <f>$AY$1*H1202</f>
        <v>0</v>
      </c>
      <c r="AG1201">
        <v>0</v>
      </c>
      <c r="AH1201">
        <v>0</v>
      </c>
      <c r="AY1201">
        <v>0</v>
      </c>
    </row>
    <row r="1202" spans="1:51" x14ac:dyDescent="0.25">
      <c r="A1202" s="9" t="s">
        <v>1076</v>
      </c>
      <c r="H1202" s="52">
        <f t="shared" si="287"/>
        <v>0</v>
      </c>
      <c r="L1202" s="52">
        <f>K1202*AF$1</f>
        <v>0</v>
      </c>
      <c r="S1202" s="52">
        <v>36</v>
      </c>
      <c r="T1202" s="52">
        <f>S1202*AE$1190</f>
        <v>1993.6000000000001</v>
      </c>
      <c r="V1202" s="51">
        <f>$AY$1*H1204</f>
        <v>0</v>
      </c>
      <c r="AG1202">
        <v>0</v>
      </c>
      <c r="AH1202">
        <v>0</v>
      </c>
      <c r="AY1202">
        <v>0</v>
      </c>
    </row>
    <row r="1203" spans="1:51" x14ac:dyDescent="0.25">
      <c r="A1203" s="9" t="s">
        <v>1310</v>
      </c>
      <c r="F1203" s="52">
        <v>450</v>
      </c>
      <c r="G1203" s="52">
        <v>353</v>
      </c>
      <c r="H1203" s="52">
        <f>AY1203</f>
        <v>13277.857515365866</v>
      </c>
      <c r="I1203" s="52">
        <v>450</v>
      </c>
      <c r="J1203" s="52">
        <f>I1203*AD$1</f>
        <v>17491.680454173598</v>
      </c>
      <c r="L1203" s="52">
        <f>K1203*AF$1</f>
        <v>0</v>
      </c>
      <c r="T1203" s="52">
        <f>S1203*AE$1190</f>
        <v>0</v>
      </c>
      <c r="V1203" s="51" t="e">
        <f>$AY$1*#REF!</f>
        <v>#REF!</v>
      </c>
      <c r="AG1203">
        <v>0</v>
      </c>
      <c r="AH1203">
        <v>0</v>
      </c>
      <c r="AY1203">
        <v>13277.857515365866</v>
      </c>
    </row>
    <row r="1204" spans="1:51" x14ac:dyDescent="0.25">
      <c r="A1204" s="9" t="s">
        <v>1077</v>
      </c>
      <c r="C1204" s="52">
        <f>188549/3</f>
        <v>62849.666666666664</v>
      </c>
      <c r="D1204" s="52">
        <v>40</v>
      </c>
      <c r="E1204" s="52">
        <v>1320</v>
      </c>
      <c r="F1204" s="112" t="s">
        <v>1332</v>
      </c>
      <c r="G1204" s="112"/>
      <c r="H1204" s="112"/>
      <c r="K1204" s="112" t="s">
        <v>1332</v>
      </c>
      <c r="L1204" s="112"/>
      <c r="M1204" s="112"/>
      <c r="N1204" s="112"/>
      <c r="O1204" s="112" t="s">
        <v>1332</v>
      </c>
      <c r="P1204" s="112"/>
      <c r="Q1204" s="112"/>
      <c r="R1204" s="112"/>
      <c r="S1204" s="112" t="s">
        <v>1346</v>
      </c>
      <c r="T1204" s="112"/>
      <c r="V1204" s="51" t="e">
        <f>$AY$1*#REF!</f>
        <v>#REF!</v>
      </c>
      <c r="AG1204" t="e">
        <v>#VALUE!</v>
      </c>
      <c r="AH1204" t="e">
        <v>#VALUE!</v>
      </c>
      <c r="AY1204">
        <v>0</v>
      </c>
    </row>
    <row r="1205" spans="1:51" x14ac:dyDescent="0.25">
      <c r="A1205" s="19" t="s">
        <v>638</v>
      </c>
      <c r="B1205" s="20">
        <f t="shared" ref="B1205:T1205" si="288">SUM(B1191:B1204)</f>
        <v>1</v>
      </c>
      <c r="C1205" s="20">
        <f t="shared" si="288"/>
        <v>188549</v>
      </c>
      <c r="D1205" s="20">
        <f t="shared" si="288"/>
        <v>3175</v>
      </c>
      <c r="E1205" s="20">
        <f t="shared" si="288"/>
        <v>104775</v>
      </c>
      <c r="F1205" s="20">
        <f t="shared" si="288"/>
        <v>1993</v>
      </c>
      <c r="G1205" s="20">
        <f t="shared" si="288"/>
        <v>926</v>
      </c>
      <c r="H1205" s="20">
        <f t="shared" si="288"/>
        <v>34830.867023311024</v>
      </c>
      <c r="I1205" s="20">
        <f t="shared" si="288"/>
        <v>450</v>
      </c>
      <c r="J1205" s="20">
        <f t="shared" si="288"/>
        <v>17491.680454173598</v>
      </c>
      <c r="K1205" s="20">
        <f t="shared" si="288"/>
        <v>859</v>
      </c>
      <c r="L1205" s="20">
        <f t="shared" si="288"/>
        <v>25770</v>
      </c>
      <c r="M1205" s="20">
        <f t="shared" si="288"/>
        <v>0</v>
      </c>
      <c r="N1205" s="20">
        <f t="shared" si="288"/>
        <v>0</v>
      </c>
      <c r="O1205" s="20">
        <f t="shared" si="288"/>
        <v>510</v>
      </c>
      <c r="P1205" s="20">
        <f t="shared" si="288"/>
        <v>24360</v>
      </c>
      <c r="Q1205" s="20">
        <f t="shared" si="288"/>
        <v>0</v>
      </c>
      <c r="R1205" s="20">
        <f t="shared" si="288"/>
        <v>0</v>
      </c>
      <c r="S1205" s="20">
        <f t="shared" si="288"/>
        <v>63</v>
      </c>
      <c r="T1205" s="20">
        <f t="shared" si="288"/>
        <v>3488.8</v>
      </c>
      <c r="U1205" s="20"/>
      <c r="V1205" s="51">
        <f>$AY$1*H1208</f>
        <v>0</v>
      </c>
      <c r="W1205" s="20"/>
      <c r="X1205" s="20"/>
      <c r="Y1205" s="20"/>
      <c r="Z1205" s="20"/>
      <c r="AA1205" s="20"/>
      <c r="AB1205" s="20"/>
      <c r="AC1205" s="20"/>
      <c r="AD1205" s="20">
        <f>SUM(AD1191:AD1204)</f>
        <v>0</v>
      </c>
      <c r="AE1205" s="20">
        <f>SUM(AE1191:AE1204)</f>
        <v>0</v>
      </c>
      <c r="AG1205">
        <v>925.8</v>
      </c>
      <c r="AH1205">
        <v>617.20000000000005</v>
      </c>
      <c r="AY1205">
        <v>34830.867023311024</v>
      </c>
    </row>
    <row r="1206" spans="1:51" hidden="1" x14ac:dyDescent="0.25">
      <c r="A1206" s="19" t="s">
        <v>1425</v>
      </c>
      <c r="B1206" s="20"/>
      <c r="C1206" s="20"/>
      <c r="D1206" s="20">
        <v>4401</v>
      </c>
      <c r="E1206" s="20">
        <v>145233</v>
      </c>
      <c r="F1206" s="20">
        <v>2658</v>
      </c>
      <c r="G1206" s="20"/>
      <c r="H1206" s="20"/>
      <c r="I1206" s="20">
        <v>1115</v>
      </c>
      <c r="J1206" s="20">
        <v>43340.497125341251</v>
      </c>
      <c r="K1206" s="20"/>
      <c r="L1206" s="20"/>
      <c r="M1206" s="20">
        <v>234</v>
      </c>
      <c r="N1206" s="20">
        <v>7020</v>
      </c>
      <c r="O1206" s="20"/>
      <c r="P1206" s="20"/>
      <c r="Q1206" s="20">
        <v>0</v>
      </c>
      <c r="R1206" s="20">
        <v>0</v>
      </c>
      <c r="S1206" s="20"/>
      <c r="T1206" s="20"/>
      <c r="U1206" s="34"/>
      <c r="V1206" s="51">
        <f>$AY$1*H1209</f>
        <v>0</v>
      </c>
      <c r="W1206" s="34"/>
      <c r="X1206" s="34"/>
      <c r="Y1206" s="34"/>
      <c r="Z1206" s="34"/>
      <c r="AA1206" s="34"/>
      <c r="AB1206" s="34"/>
      <c r="AC1206" s="34"/>
      <c r="AD1206" s="34"/>
      <c r="AE1206" s="34"/>
      <c r="AY1206">
        <v>0</v>
      </c>
    </row>
    <row r="1207" spans="1:51" x14ac:dyDescent="0.25">
      <c r="A1207" s="19" t="s">
        <v>1448</v>
      </c>
      <c r="B1207" s="20"/>
      <c r="C1207" s="20"/>
      <c r="D1207" s="20"/>
      <c r="E1207" s="20"/>
      <c r="F1207" s="20"/>
      <c r="G1207" s="110">
        <f>H1205/G1205</f>
        <v>37.614327238996786</v>
      </c>
      <c r="H1207" s="111"/>
      <c r="I1207" s="20"/>
      <c r="J1207" s="20"/>
      <c r="K1207" s="110">
        <f>L1205/K1205</f>
        <v>30</v>
      </c>
      <c r="L1207" s="111"/>
      <c r="M1207" s="20"/>
      <c r="N1207" s="20"/>
      <c r="O1207" s="110">
        <f>P1205/O1205</f>
        <v>47.764705882352942</v>
      </c>
      <c r="P1207" s="111"/>
      <c r="Q1207" s="20"/>
      <c r="R1207" s="20"/>
      <c r="S1207" s="110">
        <f>T1205/S1205</f>
        <v>55.37777777777778</v>
      </c>
      <c r="T1207" s="111"/>
      <c r="U1207" s="34"/>
      <c r="W1207" s="34"/>
      <c r="X1207" s="34"/>
      <c r="Y1207" s="34"/>
      <c r="Z1207" s="34"/>
      <c r="AA1207" s="34"/>
      <c r="AB1207" s="34"/>
      <c r="AC1207" s="34"/>
      <c r="AD1207" s="34"/>
      <c r="AE1207" s="34"/>
    </row>
    <row r="1208" spans="1:51" x14ac:dyDescent="0.25">
      <c r="A1208" s="114" t="s">
        <v>1078</v>
      </c>
      <c r="B1208" s="114"/>
      <c r="C1208" s="114"/>
      <c r="D1208" s="114"/>
      <c r="E1208" s="114"/>
      <c r="F1208" s="114"/>
      <c r="G1208" s="114"/>
      <c r="H1208" s="114"/>
      <c r="I1208" s="114"/>
      <c r="J1208" s="114"/>
      <c r="K1208" s="114"/>
      <c r="L1208" s="114"/>
      <c r="M1208" s="114"/>
      <c r="N1208" s="114"/>
      <c r="O1208" s="114"/>
      <c r="P1208" s="114"/>
      <c r="Q1208" s="114"/>
      <c r="R1208" s="114"/>
      <c r="S1208" s="114"/>
      <c r="T1208" s="114"/>
      <c r="U1208" s="32"/>
      <c r="V1208" s="51">
        <f t="shared" ref="V1208:V1271" si="289">$AY$1*H1210</f>
        <v>0</v>
      </c>
      <c r="W1208" s="32"/>
      <c r="X1208" s="32"/>
      <c r="Y1208" s="32"/>
      <c r="Z1208" s="32"/>
      <c r="AA1208" s="32"/>
      <c r="AB1208" s="32"/>
      <c r="AC1208" s="32"/>
      <c r="AE1208">
        <v>40.178386114494515</v>
      </c>
      <c r="AG1208">
        <v>0</v>
      </c>
      <c r="AH1208">
        <v>0</v>
      </c>
      <c r="AY1208">
        <v>0</v>
      </c>
    </row>
    <row r="1209" spans="1:51" x14ac:dyDescent="0.25">
      <c r="A1209" s="14" t="s">
        <v>1079</v>
      </c>
      <c r="C1209" s="53"/>
      <c r="D1209" s="53"/>
      <c r="E1209" s="53"/>
      <c r="F1209" s="53"/>
      <c r="G1209" s="53"/>
      <c r="H1209" s="52">
        <f t="shared" ref="H1209:H1211" si="290">G1209*$AD$1</f>
        <v>0</v>
      </c>
      <c r="K1209" s="53"/>
      <c r="L1209" s="52">
        <f>K1209*AF$1</f>
        <v>0</v>
      </c>
      <c r="O1209" s="54">
        <v>180</v>
      </c>
      <c r="P1209" s="54">
        <v>8730</v>
      </c>
      <c r="Q1209" s="54"/>
      <c r="R1209" s="54"/>
      <c r="S1209" s="53"/>
      <c r="T1209" s="52">
        <f>S1209*AE$1208</f>
        <v>0</v>
      </c>
      <c r="V1209" s="51">
        <f t="shared" si="289"/>
        <v>0</v>
      </c>
      <c r="AG1209">
        <v>0</v>
      </c>
      <c r="AH1209">
        <v>0</v>
      </c>
      <c r="AY1209">
        <v>0</v>
      </c>
    </row>
    <row r="1210" spans="1:51" x14ac:dyDescent="0.25">
      <c r="A1210" s="14" t="s">
        <v>1080</v>
      </c>
      <c r="C1210" s="53"/>
      <c r="D1210" s="53"/>
      <c r="E1210" s="53"/>
      <c r="F1210" s="53"/>
      <c r="G1210" s="53"/>
      <c r="H1210" s="52">
        <f t="shared" si="290"/>
        <v>0</v>
      </c>
      <c r="K1210" s="53"/>
      <c r="L1210" s="52">
        <f>K1210*AF$1</f>
        <v>0</v>
      </c>
      <c r="O1210" s="54">
        <v>180</v>
      </c>
      <c r="P1210" s="54">
        <v>8730</v>
      </c>
      <c r="Q1210" s="54"/>
      <c r="R1210" s="54"/>
      <c r="S1210" s="53"/>
      <c r="T1210" s="52">
        <f>S1210*AE$1208</f>
        <v>0</v>
      </c>
      <c r="V1210" s="51">
        <f t="shared" si="289"/>
        <v>57983.356487484256</v>
      </c>
      <c r="AG1210">
        <v>0</v>
      </c>
      <c r="AH1210">
        <v>0</v>
      </c>
      <c r="AY1210">
        <v>0</v>
      </c>
    </row>
    <row r="1211" spans="1:51" x14ac:dyDescent="0.25">
      <c r="A1211" s="14" t="s">
        <v>1081</v>
      </c>
      <c r="C1211" s="53"/>
      <c r="D1211" s="53"/>
      <c r="E1211" s="53"/>
      <c r="F1211" s="53"/>
      <c r="G1211" s="53"/>
      <c r="H1211" s="52">
        <f t="shared" si="290"/>
        <v>0</v>
      </c>
      <c r="K1211" s="53"/>
      <c r="L1211" s="52">
        <f>K1211*AF$1</f>
        <v>0</v>
      </c>
      <c r="O1211" s="54">
        <v>180</v>
      </c>
      <c r="P1211" s="54">
        <v>8730</v>
      </c>
      <c r="Q1211" s="54"/>
      <c r="R1211" s="54"/>
      <c r="S1211" s="53"/>
      <c r="T1211" s="52">
        <f>S1211*AE$1208</f>
        <v>0</v>
      </c>
      <c r="V1211" s="51">
        <f t="shared" si="289"/>
        <v>0</v>
      </c>
      <c r="AG1211">
        <v>0</v>
      </c>
      <c r="AH1211">
        <v>0</v>
      </c>
      <c r="AY1211">
        <v>0</v>
      </c>
    </row>
    <row r="1212" spans="1:51" ht="15.75" customHeight="1" x14ac:dyDescent="0.25">
      <c r="A1212" s="13" t="s">
        <v>1082</v>
      </c>
      <c r="C1212" s="53">
        <v>98147.333333333328</v>
      </c>
      <c r="D1212" s="118">
        <v>3350</v>
      </c>
      <c r="E1212" s="118">
        <v>117250</v>
      </c>
      <c r="F1212" s="106">
        <v>2656.5</v>
      </c>
      <c r="G1212" s="106">
        <v>1593</v>
      </c>
      <c r="H1212" s="106">
        <f>AY1212</f>
        <v>59919.62329172188</v>
      </c>
      <c r="I1212" s="106"/>
      <c r="J1212" s="106"/>
      <c r="K1212" s="106">
        <v>285.25</v>
      </c>
      <c r="L1212" s="106">
        <f>K1212*AF1</f>
        <v>8557.5</v>
      </c>
      <c r="M1212" s="53"/>
      <c r="N1212" s="53"/>
      <c r="O1212" s="106" t="s">
        <v>1348</v>
      </c>
      <c r="P1212" s="106"/>
      <c r="Q1212" s="106"/>
      <c r="R1212" s="106"/>
      <c r="S1212" s="106" t="s">
        <v>1338</v>
      </c>
      <c r="T1212" s="106"/>
      <c r="U1212" s="31"/>
      <c r="V1212" s="51">
        <f t="shared" si="289"/>
        <v>0</v>
      </c>
      <c r="W1212" s="31"/>
      <c r="X1212" s="31"/>
      <c r="Y1212" s="31"/>
      <c r="Z1212" s="31"/>
      <c r="AA1212" s="31"/>
      <c r="AB1212" s="31"/>
      <c r="AC1212" s="31"/>
      <c r="AG1212">
        <v>1593.8999999999999</v>
      </c>
      <c r="AH1212">
        <v>1062.6000000000001</v>
      </c>
      <c r="AY1212">
        <v>59919.62329172188</v>
      </c>
    </row>
    <row r="1213" spans="1:51" x14ac:dyDescent="0.25">
      <c r="A1213" s="13" t="s">
        <v>1083</v>
      </c>
      <c r="C1213" s="53"/>
      <c r="D1213" s="119"/>
      <c r="E1213" s="119"/>
      <c r="F1213" s="106"/>
      <c r="G1213" s="106"/>
      <c r="H1213" s="106"/>
      <c r="I1213" s="106"/>
      <c r="J1213" s="106"/>
      <c r="K1213" s="106"/>
      <c r="L1213" s="106"/>
      <c r="M1213" s="53"/>
      <c r="N1213" s="53"/>
      <c r="O1213" s="53"/>
      <c r="P1213" s="53"/>
      <c r="Q1213" s="53"/>
      <c r="R1213" s="53"/>
      <c r="S1213" s="53"/>
      <c r="T1213" s="52">
        <f t="shared" ref="T1213:T1260" si="291">S1213*AE$1208</f>
        <v>0</v>
      </c>
      <c r="V1213" s="51">
        <f t="shared" si="289"/>
        <v>0</v>
      </c>
      <c r="AG1213">
        <v>0</v>
      </c>
      <c r="AH1213">
        <v>0</v>
      </c>
      <c r="AY1213">
        <v>0</v>
      </c>
    </row>
    <row r="1214" spans="1:51" x14ac:dyDescent="0.25">
      <c r="A1214" s="13" t="s">
        <v>1084</v>
      </c>
      <c r="C1214" s="53"/>
      <c r="D1214" s="119"/>
      <c r="E1214" s="119"/>
      <c r="F1214" s="106"/>
      <c r="G1214" s="106"/>
      <c r="H1214" s="106"/>
      <c r="I1214" s="106"/>
      <c r="J1214" s="106"/>
      <c r="K1214" s="106"/>
      <c r="L1214" s="106"/>
      <c r="M1214" s="53"/>
      <c r="N1214" s="53"/>
      <c r="O1214" s="53"/>
      <c r="P1214" s="53"/>
      <c r="Q1214" s="53"/>
      <c r="R1214" s="53"/>
      <c r="S1214" s="53"/>
      <c r="T1214" s="52">
        <f t="shared" si="291"/>
        <v>0</v>
      </c>
      <c r="V1214" s="51">
        <f t="shared" si="289"/>
        <v>0</v>
      </c>
      <c r="AG1214">
        <v>0</v>
      </c>
      <c r="AH1214">
        <v>0</v>
      </c>
      <c r="AY1214">
        <v>0</v>
      </c>
    </row>
    <row r="1215" spans="1:51" x14ac:dyDescent="0.25">
      <c r="A1215" s="18" t="s">
        <v>1085</v>
      </c>
      <c r="C1215" s="53"/>
      <c r="D1215" s="119"/>
      <c r="E1215" s="119"/>
      <c r="F1215" s="106"/>
      <c r="G1215" s="106"/>
      <c r="H1215" s="106"/>
      <c r="I1215" s="106"/>
      <c r="J1215" s="106"/>
      <c r="K1215" s="106"/>
      <c r="L1215" s="106"/>
      <c r="M1215" s="53"/>
      <c r="N1215" s="53"/>
      <c r="O1215" s="53"/>
      <c r="P1215" s="53"/>
      <c r="Q1215" s="53"/>
      <c r="R1215" s="53"/>
      <c r="S1215" s="70">
        <v>219</v>
      </c>
      <c r="T1215" s="52">
        <f t="shared" si="291"/>
        <v>8799.0665590742992</v>
      </c>
      <c r="V1215" s="51">
        <f t="shared" si="289"/>
        <v>86265.257297763776</v>
      </c>
      <c r="AG1215">
        <v>0</v>
      </c>
      <c r="AH1215">
        <v>0</v>
      </c>
      <c r="AY1215">
        <v>0</v>
      </c>
    </row>
    <row r="1216" spans="1:51" x14ac:dyDescent="0.25">
      <c r="A1216" s="18" t="s">
        <v>1086</v>
      </c>
      <c r="C1216" s="53"/>
      <c r="D1216" s="120"/>
      <c r="E1216" s="120"/>
      <c r="F1216" s="106"/>
      <c r="G1216" s="106"/>
      <c r="H1216" s="106"/>
      <c r="I1216" s="106"/>
      <c r="J1216" s="106"/>
      <c r="K1216" s="106"/>
      <c r="L1216" s="106"/>
      <c r="M1216" s="53"/>
      <c r="N1216" s="53"/>
      <c r="O1216" s="53"/>
      <c r="P1216" s="53"/>
      <c r="Q1216" s="53"/>
      <c r="R1216" s="53"/>
      <c r="S1216" s="70">
        <v>826</v>
      </c>
      <c r="T1216" s="52">
        <f t="shared" si="291"/>
        <v>33187.346930572472</v>
      </c>
      <c r="V1216" s="51">
        <f t="shared" si="289"/>
        <v>0</v>
      </c>
      <c r="AG1216">
        <v>0</v>
      </c>
      <c r="AH1216">
        <v>0</v>
      </c>
      <c r="AY1216">
        <v>0</v>
      </c>
    </row>
    <row r="1217" spans="1:51" x14ac:dyDescent="0.25">
      <c r="A1217" s="13" t="s">
        <v>1087</v>
      </c>
      <c r="C1217" s="53"/>
      <c r="D1217" s="53"/>
      <c r="E1217" s="53"/>
      <c r="F1217" s="106">
        <v>3950.5</v>
      </c>
      <c r="G1217" s="106">
        <v>2370</v>
      </c>
      <c r="H1217" s="106">
        <f>AY1217</f>
        <v>89145.955556422385</v>
      </c>
      <c r="I1217" s="106"/>
      <c r="J1217" s="106"/>
      <c r="K1217" s="106">
        <v>982.35</v>
      </c>
      <c r="L1217" s="106">
        <f>K1217*AF1</f>
        <v>29470.5</v>
      </c>
      <c r="M1217" s="53"/>
      <c r="N1217" s="53"/>
      <c r="O1217" s="53"/>
      <c r="P1217" s="53"/>
      <c r="Q1217" s="53"/>
      <c r="R1217" s="53"/>
      <c r="S1217" s="53"/>
      <c r="T1217" s="52">
        <f t="shared" si="291"/>
        <v>0</v>
      </c>
      <c r="V1217" s="51">
        <f t="shared" si="289"/>
        <v>0</v>
      </c>
      <c r="AG1217">
        <v>2370.2999999999997</v>
      </c>
      <c r="AH1217">
        <v>1580.2</v>
      </c>
      <c r="AY1217">
        <v>89145.955556422385</v>
      </c>
    </row>
    <row r="1218" spans="1:51" x14ac:dyDescent="0.25">
      <c r="A1218" s="13" t="s">
        <v>1088</v>
      </c>
      <c r="C1218" s="53"/>
      <c r="D1218" s="53"/>
      <c r="E1218" s="53"/>
      <c r="F1218" s="106"/>
      <c r="G1218" s="106"/>
      <c r="H1218" s="106"/>
      <c r="I1218" s="106"/>
      <c r="J1218" s="106"/>
      <c r="K1218" s="106"/>
      <c r="L1218" s="106"/>
      <c r="M1218" s="53"/>
      <c r="N1218" s="53"/>
      <c r="O1218" s="53"/>
      <c r="P1218" s="53"/>
      <c r="Q1218" s="53"/>
      <c r="R1218" s="53"/>
      <c r="S1218" s="53"/>
      <c r="T1218" s="52">
        <f t="shared" si="291"/>
        <v>0</v>
      </c>
      <c r="V1218" s="51">
        <f t="shared" si="289"/>
        <v>0</v>
      </c>
      <c r="AG1218">
        <v>0</v>
      </c>
      <c r="AH1218">
        <v>0</v>
      </c>
      <c r="AY1218">
        <v>0</v>
      </c>
    </row>
    <row r="1219" spans="1:51" x14ac:dyDescent="0.25">
      <c r="A1219" s="13" t="s">
        <v>1089</v>
      </c>
      <c r="C1219" s="53"/>
      <c r="D1219" s="53"/>
      <c r="E1219" s="53"/>
      <c r="F1219" s="106"/>
      <c r="G1219" s="106"/>
      <c r="H1219" s="106"/>
      <c r="I1219" s="106"/>
      <c r="J1219" s="106"/>
      <c r="K1219" s="106"/>
      <c r="L1219" s="106"/>
      <c r="M1219" s="53"/>
      <c r="N1219" s="53"/>
      <c r="O1219" s="53"/>
      <c r="P1219" s="53"/>
      <c r="Q1219" s="53"/>
      <c r="R1219" s="53"/>
      <c r="S1219" s="53"/>
      <c r="T1219" s="52">
        <f t="shared" si="291"/>
        <v>0</v>
      </c>
      <c r="V1219" s="51">
        <f t="shared" si="289"/>
        <v>0</v>
      </c>
      <c r="AG1219">
        <v>0</v>
      </c>
      <c r="AH1219">
        <v>0</v>
      </c>
      <c r="AY1219">
        <v>0</v>
      </c>
    </row>
    <row r="1220" spans="1:51" x14ac:dyDescent="0.25">
      <c r="A1220" s="13" t="s">
        <v>1090</v>
      </c>
      <c r="C1220" s="53"/>
      <c r="D1220" s="53"/>
      <c r="E1220" s="53"/>
      <c r="F1220" s="106"/>
      <c r="G1220" s="106"/>
      <c r="H1220" s="106"/>
      <c r="I1220" s="106"/>
      <c r="J1220" s="106"/>
      <c r="K1220" s="106"/>
      <c r="L1220" s="106"/>
      <c r="M1220" s="53"/>
      <c r="N1220" s="53"/>
      <c r="O1220" s="53"/>
      <c r="P1220" s="53"/>
      <c r="Q1220" s="53"/>
      <c r="R1220" s="53"/>
      <c r="S1220" s="53"/>
      <c r="T1220" s="52">
        <f t="shared" si="291"/>
        <v>0</v>
      </c>
      <c r="V1220" s="51">
        <f t="shared" si="289"/>
        <v>0</v>
      </c>
      <c r="AG1220">
        <v>0</v>
      </c>
      <c r="AH1220">
        <v>0</v>
      </c>
      <c r="AY1220">
        <v>0</v>
      </c>
    </row>
    <row r="1221" spans="1:51" x14ac:dyDescent="0.25">
      <c r="A1221" s="18" t="s">
        <v>1091</v>
      </c>
      <c r="C1221" s="53"/>
      <c r="D1221" s="53"/>
      <c r="E1221" s="53"/>
      <c r="F1221" s="106"/>
      <c r="G1221" s="106"/>
      <c r="H1221" s="106"/>
      <c r="I1221" s="106"/>
      <c r="J1221" s="106"/>
      <c r="K1221" s="106"/>
      <c r="L1221" s="106"/>
      <c r="M1221" s="53"/>
      <c r="N1221" s="53"/>
      <c r="O1221" s="53"/>
      <c r="P1221" s="53"/>
      <c r="Q1221" s="53"/>
      <c r="R1221" s="53"/>
      <c r="S1221" s="70">
        <v>224</v>
      </c>
      <c r="T1221" s="52">
        <f t="shared" si="291"/>
        <v>8999.9584896467713</v>
      </c>
      <c r="V1221" s="51">
        <f t="shared" si="289"/>
        <v>0</v>
      </c>
      <c r="AG1221">
        <v>0</v>
      </c>
      <c r="AH1221">
        <v>0</v>
      </c>
      <c r="AY1221">
        <v>0</v>
      </c>
    </row>
    <row r="1222" spans="1:51" x14ac:dyDescent="0.25">
      <c r="A1222" s="18" t="s">
        <v>1092</v>
      </c>
      <c r="C1222" s="53"/>
      <c r="D1222" s="53"/>
      <c r="E1222" s="53"/>
      <c r="F1222" s="106"/>
      <c r="G1222" s="106"/>
      <c r="H1222" s="106"/>
      <c r="I1222" s="106"/>
      <c r="J1222" s="106"/>
      <c r="K1222" s="106"/>
      <c r="L1222" s="106"/>
      <c r="M1222" s="53"/>
      <c r="N1222" s="53"/>
      <c r="O1222" s="53"/>
      <c r="P1222" s="53"/>
      <c r="Q1222" s="53"/>
      <c r="R1222" s="53"/>
      <c r="S1222" s="70">
        <v>207</v>
      </c>
      <c r="T1222" s="52">
        <f t="shared" si="291"/>
        <v>8316.925925700365</v>
      </c>
      <c r="V1222" s="51">
        <f t="shared" si="289"/>
        <v>0</v>
      </c>
      <c r="AG1222">
        <v>0</v>
      </c>
      <c r="AH1222">
        <v>0</v>
      </c>
      <c r="AY1222">
        <v>0</v>
      </c>
    </row>
    <row r="1223" spans="1:51" x14ac:dyDescent="0.25">
      <c r="A1223" s="14" t="s">
        <v>1093</v>
      </c>
      <c r="C1223" s="53"/>
      <c r="D1223" s="53"/>
      <c r="E1223" s="53"/>
      <c r="F1223" s="53"/>
      <c r="G1223" s="53"/>
      <c r="H1223" s="52">
        <f t="shared" ref="H1223:H1227" si="292">G1223*$AD$1</f>
        <v>0</v>
      </c>
      <c r="K1223" s="53"/>
      <c r="L1223" s="52">
        <f>K1223*AF$1</f>
        <v>0</v>
      </c>
      <c r="O1223" s="54">
        <v>230</v>
      </c>
      <c r="P1223" s="54">
        <v>11155</v>
      </c>
      <c r="Q1223" s="54"/>
      <c r="R1223" s="54"/>
      <c r="S1223" s="53"/>
      <c r="T1223" s="52">
        <f t="shared" si="291"/>
        <v>0</v>
      </c>
      <c r="V1223" s="51">
        <f t="shared" si="289"/>
        <v>0</v>
      </c>
      <c r="AG1223">
        <v>0</v>
      </c>
      <c r="AH1223">
        <v>0</v>
      </c>
      <c r="AY1223">
        <v>0</v>
      </c>
    </row>
    <row r="1224" spans="1:51" x14ac:dyDescent="0.25">
      <c r="A1224" s="14" t="s">
        <v>1094</v>
      </c>
      <c r="C1224" s="53"/>
      <c r="D1224" s="53"/>
      <c r="E1224" s="53"/>
      <c r="F1224" s="53"/>
      <c r="G1224" s="53"/>
      <c r="H1224" s="52">
        <f t="shared" si="292"/>
        <v>0</v>
      </c>
      <c r="K1224" s="53"/>
      <c r="L1224" s="52">
        <f>K1224*AF$1</f>
        <v>0</v>
      </c>
      <c r="O1224" s="54">
        <v>170</v>
      </c>
      <c r="P1224" s="54">
        <v>8245</v>
      </c>
      <c r="Q1224" s="54"/>
      <c r="R1224" s="54"/>
      <c r="S1224" s="53"/>
      <c r="T1224" s="52">
        <f t="shared" si="291"/>
        <v>0</v>
      </c>
      <c r="V1224" s="51">
        <f t="shared" si="289"/>
        <v>0</v>
      </c>
      <c r="AG1224">
        <v>0</v>
      </c>
      <c r="AH1224">
        <v>0</v>
      </c>
      <c r="AY1224">
        <v>0</v>
      </c>
    </row>
    <row r="1225" spans="1:51" x14ac:dyDescent="0.25">
      <c r="A1225" s="14" t="s">
        <v>1095</v>
      </c>
      <c r="C1225" s="53"/>
      <c r="D1225" s="53"/>
      <c r="E1225" s="53"/>
      <c r="F1225" s="53"/>
      <c r="G1225" s="53"/>
      <c r="H1225" s="52">
        <f t="shared" si="292"/>
        <v>0</v>
      </c>
      <c r="K1225" s="53"/>
      <c r="L1225" s="52">
        <f>K1225*AF$1</f>
        <v>0</v>
      </c>
      <c r="O1225" s="54">
        <v>180</v>
      </c>
      <c r="P1225" s="54">
        <v>8730</v>
      </c>
      <c r="Q1225" s="54"/>
      <c r="R1225" s="54"/>
      <c r="S1225" s="53"/>
      <c r="T1225" s="52">
        <f t="shared" si="291"/>
        <v>0</v>
      </c>
      <c r="V1225" s="51">
        <f t="shared" si="289"/>
        <v>0</v>
      </c>
      <c r="AG1225">
        <v>0</v>
      </c>
      <c r="AH1225">
        <v>0</v>
      </c>
      <c r="AY1225">
        <v>0</v>
      </c>
    </row>
    <row r="1226" spans="1:51" x14ac:dyDescent="0.25">
      <c r="A1226" s="14" t="s">
        <v>1096</v>
      </c>
      <c r="C1226" s="53"/>
      <c r="D1226" s="53"/>
      <c r="E1226" s="53"/>
      <c r="F1226" s="53"/>
      <c r="G1226" s="53"/>
      <c r="H1226" s="52">
        <f t="shared" si="292"/>
        <v>0</v>
      </c>
      <c r="K1226" s="53"/>
      <c r="L1226" s="52">
        <f>K1226*AF$1</f>
        <v>0</v>
      </c>
      <c r="O1226" s="54">
        <v>140</v>
      </c>
      <c r="P1226" s="54">
        <v>6790</v>
      </c>
      <c r="Q1226" s="54"/>
      <c r="R1226" s="54"/>
      <c r="S1226" s="53"/>
      <c r="T1226" s="52">
        <f t="shared" si="291"/>
        <v>0</v>
      </c>
      <c r="V1226" s="51">
        <f t="shared" si="289"/>
        <v>104355.482140375</v>
      </c>
      <c r="AG1226">
        <v>0</v>
      </c>
      <c r="AH1226">
        <v>0</v>
      </c>
      <c r="AY1226">
        <v>0</v>
      </c>
    </row>
    <row r="1227" spans="1:51" x14ac:dyDescent="0.25">
      <c r="A1227" s="14" t="s">
        <v>1097</v>
      </c>
      <c r="C1227" s="53"/>
      <c r="D1227" s="53"/>
      <c r="E1227" s="53"/>
      <c r="F1227" s="53"/>
      <c r="G1227" s="53"/>
      <c r="H1227" s="52">
        <f t="shared" si="292"/>
        <v>0</v>
      </c>
      <c r="K1227" s="53"/>
      <c r="L1227" s="52">
        <f>K1227*AF$1</f>
        <v>0</v>
      </c>
      <c r="O1227" s="54">
        <v>160</v>
      </c>
      <c r="P1227" s="54">
        <v>7760</v>
      </c>
      <c r="Q1227" s="54"/>
      <c r="R1227" s="54"/>
      <c r="S1227" s="53"/>
      <c r="T1227" s="52">
        <f t="shared" si="291"/>
        <v>0</v>
      </c>
      <c r="V1227" s="51">
        <f t="shared" si="289"/>
        <v>0</v>
      </c>
      <c r="AG1227">
        <v>0</v>
      </c>
      <c r="AH1227">
        <v>0</v>
      </c>
      <c r="AY1227">
        <v>0</v>
      </c>
    </row>
    <row r="1228" spans="1:51" x14ac:dyDescent="0.25">
      <c r="A1228" s="13" t="s">
        <v>1098</v>
      </c>
      <c r="C1228" s="53"/>
      <c r="D1228" s="53"/>
      <c r="E1228" s="53"/>
      <c r="F1228" s="106">
        <v>4778.5</v>
      </c>
      <c r="G1228" s="106">
        <v>2867</v>
      </c>
      <c r="H1228" s="106">
        <f>AY1228</f>
        <v>107840.27619420379</v>
      </c>
      <c r="I1228" s="106"/>
      <c r="J1228" s="106"/>
      <c r="K1228" s="106">
        <v>761.5</v>
      </c>
      <c r="L1228" s="106">
        <f>K1228*AF1</f>
        <v>22845</v>
      </c>
      <c r="M1228" s="53"/>
      <c r="N1228" s="53"/>
      <c r="O1228" s="53"/>
      <c r="P1228" s="53"/>
      <c r="Q1228" s="53"/>
      <c r="R1228" s="53"/>
      <c r="S1228" s="53"/>
      <c r="T1228" s="52">
        <f t="shared" si="291"/>
        <v>0</v>
      </c>
      <c r="V1228" s="51">
        <f t="shared" si="289"/>
        <v>0</v>
      </c>
      <c r="AG1228">
        <v>2867.1</v>
      </c>
      <c r="AH1228">
        <v>1911.4</v>
      </c>
      <c r="AY1228">
        <v>107840.27619420379</v>
      </c>
    </row>
    <row r="1229" spans="1:51" x14ac:dyDescent="0.25">
      <c r="A1229" s="13" t="s">
        <v>1099</v>
      </c>
      <c r="C1229" s="53"/>
      <c r="D1229" s="53"/>
      <c r="E1229" s="53"/>
      <c r="F1229" s="106"/>
      <c r="G1229" s="106"/>
      <c r="H1229" s="106"/>
      <c r="I1229" s="106"/>
      <c r="J1229" s="106"/>
      <c r="K1229" s="106"/>
      <c r="L1229" s="106"/>
      <c r="M1229" s="53"/>
      <c r="N1229" s="53"/>
      <c r="O1229" s="53"/>
      <c r="P1229" s="53"/>
      <c r="Q1229" s="53"/>
      <c r="R1229" s="53"/>
      <c r="S1229" s="53"/>
      <c r="T1229" s="52">
        <f t="shared" si="291"/>
        <v>0</v>
      </c>
      <c r="V1229" s="51">
        <f t="shared" si="289"/>
        <v>0</v>
      </c>
      <c r="AG1229">
        <v>0</v>
      </c>
      <c r="AH1229">
        <v>0</v>
      </c>
      <c r="AY1229">
        <v>0</v>
      </c>
    </row>
    <row r="1230" spans="1:51" x14ac:dyDescent="0.25">
      <c r="A1230" s="13" t="s">
        <v>1100</v>
      </c>
      <c r="C1230" s="53"/>
      <c r="D1230" s="53"/>
      <c r="E1230" s="53"/>
      <c r="F1230" s="106"/>
      <c r="G1230" s="106"/>
      <c r="H1230" s="106"/>
      <c r="I1230" s="106"/>
      <c r="J1230" s="106"/>
      <c r="K1230" s="106"/>
      <c r="L1230" s="106"/>
      <c r="M1230" s="53"/>
      <c r="N1230" s="53"/>
      <c r="O1230" s="54">
        <v>240</v>
      </c>
      <c r="P1230" s="54">
        <v>11640</v>
      </c>
      <c r="Q1230" s="54"/>
      <c r="R1230" s="54"/>
      <c r="S1230" s="53"/>
      <c r="T1230" s="52">
        <f t="shared" si="291"/>
        <v>0</v>
      </c>
      <c r="V1230" s="51">
        <f t="shared" si="289"/>
        <v>0</v>
      </c>
      <c r="AG1230">
        <v>0</v>
      </c>
      <c r="AH1230">
        <v>0</v>
      </c>
      <c r="AY1230">
        <v>0</v>
      </c>
    </row>
    <row r="1231" spans="1:51" x14ac:dyDescent="0.25">
      <c r="A1231" s="13" t="s">
        <v>1101</v>
      </c>
      <c r="C1231" s="53"/>
      <c r="D1231" s="53"/>
      <c r="E1231" s="53"/>
      <c r="F1231" s="106"/>
      <c r="G1231" s="106"/>
      <c r="H1231" s="106"/>
      <c r="I1231" s="106"/>
      <c r="J1231" s="106"/>
      <c r="K1231" s="106"/>
      <c r="L1231" s="106"/>
      <c r="M1231" s="53"/>
      <c r="N1231" s="53"/>
      <c r="O1231" s="53"/>
      <c r="P1231" s="53"/>
      <c r="Q1231" s="53"/>
      <c r="R1231" s="53"/>
      <c r="S1231" s="53"/>
      <c r="T1231" s="52">
        <f t="shared" si="291"/>
        <v>0</v>
      </c>
      <c r="V1231" s="51">
        <f t="shared" si="289"/>
        <v>0</v>
      </c>
      <c r="AG1231">
        <v>0</v>
      </c>
      <c r="AH1231">
        <v>0</v>
      </c>
      <c r="AY1231">
        <v>0</v>
      </c>
    </row>
    <row r="1232" spans="1:51" x14ac:dyDescent="0.25">
      <c r="A1232" s="13" t="s">
        <v>1102</v>
      </c>
      <c r="C1232" s="53"/>
      <c r="D1232" s="53"/>
      <c r="E1232" s="53"/>
      <c r="F1232" s="106"/>
      <c r="G1232" s="106"/>
      <c r="H1232" s="106"/>
      <c r="I1232" s="106"/>
      <c r="J1232" s="106"/>
      <c r="K1232" s="106"/>
      <c r="L1232" s="106"/>
      <c r="M1232" s="53"/>
      <c r="N1232" s="53"/>
      <c r="O1232" s="53"/>
      <c r="P1232" s="53"/>
      <c r="Q1232" s="53"/>
      <c r="R1232" s="53"/>
      <c r="S1232" s="70">
        <v>575</v>
      </c>
      <c r="T1232" s="52">
        <f t="shared" si="291"/>
        <v>23102.572015834347</v>
      </c>
      <c r="V1232" s="51">
        <f t="shared" si="289"/>
        <v>0</v>
      </c>
      <c r="AG1232">
        <v>0</v>
      </c>
      <c r="AH1232">
        <v>0</v>
      </c>
      <c r="AY1232">
        <v>0</v>
      </c>
    </row>
    <row r="1233" spans="1:51" x14ac:dyDescent="0.25">
      <c r="A1233" s="13" t="s">
        <v>1103</v>
      </c>
      <c r="C1233" s="53"/>
      <c r="D1233" s="53"/>
      <c r="E1233" s="53"/>
      <c r="F1233" s="106"/>
      <c r="G1233" s="106"/>
      <c r="H1233" s="106"/>
      <c r="I1233" s="106"/>
      <c r="J1233" s="106"/>
      <c r="K1233" s="106"/>
      <c r="L1233" s="106"/>
      <c r="M1233" s="53"/>
      <c r="N1233" s="53"/>
      <c r="O1233" s="53"/>
      <c r="P1233" s="53"/>
      <c r="Q1233" s="53"/>
      <c r="R1233" s="53"/>
      <c r="S1233" s="70">
        <v>362</v>
      </c>
      <c r="T1233" s="52">
        <f t="shared" si="291"/>
        <v>14544.575773447013</v>
      </c>
      <c r="V1233" s="51">
        <f t="shared" si="289"/>
        <v>0</v>
      </c>
      <c r="AG1233">
        <v>0</v>
      </c>
      <c r="AH1233">
        <v>0</v>
      </c>
      <c r="AY1233">
        <v>0</v>
      </c>
    </row>
    <row r="1234" spans="1:51" x14ac:dyDescent="0.25">
      <c r="A1234" s="13" t="s">
        <v>1104</v>
      </c>
      <c r="C1234" s="53"/>
      <c r="D1234" s="53"/>
      <c r="E1234" s="53"/>
      <c r="F1234" s="106"/>
      <c r="G1234" s="106"/>
      <c r="H1234" s="106"/>
      <c r="I1234" s="106"/>
      <c r="J1234" s="106"/>
      <c r="K1234" s="106"/>
      <c r="L1234" s="106"/>
      <c r="M1234" s="53"/>
      <c r="N1234" s="53"/>
      <c r="O1234" s="53"/>
      <c r="P1234" s="53"/>
      <c r="Q1234" s="53"/>
      <c r="R1234" s="53"/>
      <c r="S1234" s="70">
        <v>657</v>
      </c>
      <c r="T1234" s="52">
        <f t="shared" si="291"/>
        <v>26397.199677222896</v>
      </c>
      <c r="V1234" s="51">
        <f t="shared" si="289"/>
        <v>0</v>
      </c>
      <c r="AG1234">
        <v>0</v>
      </c>
      <c r="AH1234">
        <v>0</v>
      </c>
      <c r="AY1234">
        <v>0</v>
      </c>
    </row>
    <row r="1235" spans="1:51" x14ac:dyDescent="0.25">
      <c r="A1235" s="13" t="s">
        <v>1105</v>
      </c>
      <c r="C1235" s="53"/>
      <c r="D1235" s="53"/>
      <c r="E1235" s="53"/>
      <c r="F1235" s="106"/>
      <c r="G1235" s="106"/>
      <c r="H1235" s="106"/>
      <c r="I1235" s="106"/>
      <c r="J1235" s="106"/>
      <c r="K1235" s="106"/>
      <c r="L1235" s="106"/>
      <c r="M1235" s="53"/>
      <c r="N1235" s="53"/>
      <c r="O1235" s="53"/>
      <c r="P1235" s="53"/>
      <c r="Q1235" s="53"/>
      <c r="R1235" s="53"/>
      <c r="S1235" s="70">
        <v>574</v>
      </c>
      <c r="T1235" s="52">
        <f t="shared" si="291"/>
        <v>23062.393629719852</v>
      </c>
      <c r="V1235" s="51">
        <f t="shared" si="289"/>
        <v>0</v>
      </c>
      <c r="AG1235">
        <v>0</v>
      </c>
      <c r="AH1235">
        <v>0</v>
      </c>
      <c r="AY1235">
        <v>0</v>
      </c>
    </row>
    <row r="1236" spans="1:51" x14ac:dyDescent="0.25">
      <c r="A1236" s="13" t="s">
        <v>1106</v>
      </c>
      <c r="C1236" s="53"/>
      <c r="D1236" s="53"/>
      <c r="E1236" s="53"/>
      <c r="F1236" s="106"/>
      <c r="G1236" s="106"/>
      <c r="H1236" s="106"/>
      <c r="I1236" s="106"/>
      <c r="J1236" s="106"/>
      <c r="K1236" s="106"/>
      <c r="L1236" s="106"/>
      <c r="M1236" s="53"/>
      <c r="N1236" s="53"/>
      <c r="O1236" s="53"/>
      <c r="P1236" s="53"/>
      <c r="Q1236" s="53"/>
      <c r="R1236" s="53"/>
      <c r="S1236" s="70">
        <v>657</v>
      </c>
      <c r="T1236" s="52">
        <f t="shared" si="291"/>
        <v>26397.199677222896</v>
      </c>
      <c r="V1236" s="51">
        <f t="shared" si="289"/>
        <v>0</v>
      </c>
      <c r="AG1236">
        <v>0</v>
      </c>
      <c r="AH1236">
        <v>0</v>
      </c>
      <c r="AY1236">
        <v>0</v>
      </c>
    </row>
    <row r="1237" spans="1:51" x14ac:dyDescent="0.25">
      <c r="A1237" s="14" t="s">
        <v>1107</v>
      </c>
      <c r="C1237" s="53"/>
      <c r="D1237" s="53"/>
      <c r="E1237" s="53"/>
      <c r="F1237" s="53"/>
      <c r="G1237" s="53"/>
      <c r="H1237" s="52">
        <f t="shared" ref="H1237:H1239" si="293">G1237*$AD$1</f>
        <v>0</v>
      </c>
      <c r="K1237" s="53"/>
      <c r="L1237" s="52">
        <f>K1237*AF$1</f>
        <v>0</v>
      </c>
      <c r="O1237" s="54">
        <v>170</v>
      </c>
      <c r="P1237" s="54">
        <v>8245</v>
      </c>
      <c r="Q1237" s="54"/>
      <c r="R1237" s="54"/>
      <c r="S1237" s="53"/>
      <c r="T1237" s="52">
        <f t="shared" si="291"/>
        <v>0</v>
      </c>
      <c r="V1237" s="51">
        <f t="shared" si="289"/>
        <v>0</v>
      </c>
      <c r="AG1237">
        <v>0</v>
      </c>
      <c r="AH1237">
        <v>0</v>
      </c>
      <c r="AY1237">
        <v>0</v>
      </c>
    </row>
    <row r="1238" spans="1:51" x14ac:dyDescent="0.25">
      <c r="A1238" s="14" t="s">
        <v>1108</v>
      </c>
      <c r="C1238" s="53"/>
      <c r="D1238" s="53"/>
      <c r="E1238" s="53"/>
      <c r="F1238" s="53"/>
      <c r="G1238" s="53"/>
      <c r="H1238" s="52">
        <f t="shared" si="293"/>
        <v>0</v>
      </c>
      <c r="K1238" s="53"/>
      <c r="L1238" s="52">
        <f>K1238*AF$1</f>
        <v>0</v>
      </c>
      <c r="O1238" s="54">
        <v>120</v>
      </c>
      <c r="P1238" s="54">
        <v>5820</v>
      </c>
      <c r="Q1238" s="54"/>
      <c r="R1238" s="54"/>
      <c r="S1238" s="53"/>
      <c r="T1238" s="52">
        <f t="shared" si="291"/>
        <v>0</v>
      </c>
      <c r="V1238" s="51">
        <f t="shared" si="289"/>
        <v>56818.593519750742</v>
      </c>
      <c r="AG1238">
        <v>0</v>
      </c>
      <c r="AH1238">
        <v>0</v>
      </c>
      <c r="AY1238">
        <v>0</v>
      </c>
    </row>
    <row r="1239" spans="1:51" x14ac:dyDescent="0.25">
      <c r="A1239" s="14" t="s">
        <v>1109</v>
      </c>
      <c r="C1239" s="53"/>
      <c r="D1239" s="53"/>
      <c r="E1239" s="53"/>
      <c r="F1239" s="53"/>
      <c r="G1239" s="53"/>
      <c r="H1239" s="52">
        <f t="shared" si="293"/>
        <v>0</v>
      </c>
      <c r="K1239" s="53"/>
      <c r="L1239" s="52">
        <f>K1239*AF$1</f>
        <v>0</v>
      </c>
      <c r="O1239" s="54">
        <v>130</v>
      </c>
      <c r="P1239" s="54">
        <v>6305</v>
      </c>
      <c r="Q1239" s="54"/>
      <c r="R1239" s="54"/>
      <c r="S1239" s="53"/>
      <c r="T1239" s="52">
        <f t="shared" si="291"/>
        <v>0</v>
      </c>
      <c r="V1239" s="51">
        <f t="shared" si="289"/>
        <v>0</v>
      </c>
      <c r="AG1239">
        <v>0</v>
      </c>
      <c r="AH1239">
        <v>0</v>
      </c>
      <c r="AY1239">
        <v>0</v>
      </c>
    </row>
    <row r="1240" spans="1:51" x14ac:dyDescent="0.25">
      <c r="A1240" s="13" t="s">
        <v>1110</v>
      </c>
      <c r="C1240" s="53"/>
      <c r="D1240" s="53"/>
      <c r="E1240" s="53"/>
      <c r="F1240" s="106">
        <v>2602.5</v>
      </c>
      <c r="G1240" s="106">
        <v>1561</v>
      </c>
      <c r="H1240" s="106">
        <f>AY1240</f>
        <v>58715.96482007399</v>
      </c>
      <c r="I1240" s="106"/>
      <c r="J1240" s="106"/>
      <c r="K1240" s="106">
        <v>328</v>
      </c>
      <c r="L1240" s="106">
        <f>K1240*AF1</f>
        <v>9840</v>
      </c>
      <c r="M1240" s="53"/>
      <c r="N1240" s="53"/>
      <c r="O1240" s="53"/>
      <c r="P1240" s="53"/>
      <c r="Q1240" s="53"/>
      <c r="R1240" s="53"/>
      <c r="S1240" s="53"/>
      <c r="T1240" s="52">
        <f t="shared" si="291"/>
        <v>0</v>
      </c>
      <c r="V1240" s="51">
        <f t="shared" si="289"/>
        <v>0</v>
      </c>
      <c r="AG1240">
        <v>1561.5</v>
      </c>
      <c r="AH1240">
        <v>1041</v>
      </c>
      <c r="AY1240">
        <v>58715.96482007399</v>
      </c>
    </row>
    <row r="1241" spans="1:51" x14ac:dyDescent="0.25">
      <c r="A1241" s="13" t="s">
        <v>1111</v>
      </c>
      <c r="C1241" s="53"/>
      <c r="D1241" s="53"/>
      <c r="E1241" s="53"/>
      <c r="F1241" s="106"/>
      <c r="G1241" s="106"/>
      <c r="H1241" s="106"/>
      <c r="I1241" s="106"/>
      <c r="J1241" s="106"/>
      <c r="K1241" s="106"/>
      <c r="L1241" s="106"/>
      <c r="M1241" s="53"/>
      <c r="N1241" s="53"/>
      <c r="O1241" s="53"/>
      <c r="P1241" s="53"/>
      <c r="Q1241" s="53"/>
      <c r="R1241" s="53"/>
      <c r="S1241" s="53"/>
      <c r="T1241" s="52">
        <f t="shared" si="291"/>
        <v>0</v>
      </c>
      <c r="V1241" s="51">
        <f t="shared" si="289"/>
        <v>24678.415378853941</v>
      </c>
      <c r="AG1241">
        <v>0</v>
      </c>
      <c r="AH1241">
        <v>0</v>
      </c>
      <c r="AY1241">
        <v>0</v>
      </c>
    </row>
    <row r="1242" spans="1:51" x14ac:dyDescent="0.25">
      <c r="A1242" s="13" t="s">
        <v>1112</v>
      </c>
      <c r="C1242" s="53"/>
      <c r="D1242" s="53"/>
      <c r="E1242" s="53"/>
      <c r="F1242" s="106"/>
      <c r="G1242" s="106"/>
      <c r="H1242" s="106"/>
      <c r="I1242" s="106"/>
      <c r="J1242" s="106"/>
      <c r="K1242" s="106"/>
      <c r="L1242" s="106"/>
      <c r="M1242" s="53"/>
      <c r="N1242" s="53"/>
      <c r="O1242" s="53"/>
      <c r="P1242" s="53"/>
      <c r="Q1242" s="53"/>
      <c r="R1242" s="53"/>
      <c r="S1242" s="53"/>
      <c r="T1242" s="52">
        <f t="shared" si="291"/>
        <v>0</v>
      </c>
      <c r="V1242" s="51">
        <f t="shared" si="289"/>
        <v>0</v>
      </c>
      <c r="AG1242">
        <v>0</v>
      </c>
      <c r="AH1242">
        <v>0</v>
      </c>
      <c r="AY1242">
        <v>0</v>
      </c>
    </row>
    <row r="1243" spans="1:51" x14ac:dyDescent="0.25">
      <c r="A1243" s="13" t="s">
        <v>1113</v>
      </c>
      <c r="C1243" s="53"/>
      <c r="D1243" s="53"/>
      <c r="E1243" s="53"/>
      <c r="F1243" s="106">
        <v>1130</v>
      </c>
      <c r="G1243" s="106">
        <v>678</v>
      </c>
      <c r="H1243" s="106">
        <f>AY1243</f>
        <v>25502.513868039823</v>
      </c>
      <c r="I1243" s="106"/>
      <c r="J1243" s="106"/>
      <c r="K1243" s="106">
        <v>102.4</v>
      </c>
      <c r="L1243" s="106">
        <f>K1243*AF1</f>
        <v>3072</v>
      </c>
      <c r="M1243" s="53"/>
      <c r="N1243" s="53"/>
      <c r="O1243" s="53"/>
      <c r="P1243" s="53"/>
      <c r="Q1243" s="53"/>
      <c r="R1243" s="53"/>
      <c r="S1243" s="53"/>
      <c r="T1243" s="52">
        <f t="shared" si="291"/>
        <v>0</v>
      </c>
      <c r="V1243" s="51">
        <f t="shared" si="289"/>
        <v>0</v>
      </c>
      <c r="AG1243">
        <v>678</v>
      </c>
      <c r="AH1243">
        <v>452</v>
      </c>
      <c r="AY1243">
        <v>25502.513868039823</v>
      </c>
    </row>
    <row r="1244" spans="1:51" x14ac:dyDescent="0.25">
      <c r="A1244" s="13" t="s">
        <v>1114</v>
      </c>
      <c r="C1244" s="53"/>
      <c r="D1244" s="53"/>
      <c r="E1244" s="53"/>
      <c r="F1244" s="106"/>
      <c r="G1244" s="106"/>
      <c r="H1244" s="106"/>
      <c r="I1244" s="106"/>
      <c r="J1244" s="106"/>
      <c r="K1244" s="106"/>
      <c r="L1244" s="106"/>
      <c r="M1244" s="53"/>
      <c r="N1244" s="53"/>
      <c r="O1244" s="53"/>
      <c r="P1244" s="53"/>
      <c r="Q1244" s="53"/>
      <c r="R1244" s="53"/>
      <c r="S1244" s="53"/>
      <c r="T1244" s="52">
        <f t="shared" si="291"/>
        <v>0</v>
      </c>
      <c r="V1244" s="51">
        <f t="shared" si="289"/>
        <v>0</v>
      </c>
      <c r="AG1244">
        <v>0</v>
      </c>
      <c r="AH1244">
        <v>0</v>
      </c>
      <c r="AY1244">
        <v>0</v>
      </c>
    </row>
    <row r="1245" spans="1:51" x14ac:dyDescent="0.25">
      <c r="A1245" s="13" t="s">
        <v>1115</v>
      </c>
      <c r="C1245" s="53"/>
      <c r="D1245" s="53"/>
      <c r="E1245" s="53"/>
      <c r="F1245" s="106"/>
      <c r="G1245" s="106"/>
      <c r="H1245" s="106"/>
      <c r="I1245" s="106"/>
      <c r="J1245" s="106"/>
      <c r="K1245" s="106"/>
      <c r="L1245" s="106"/>
      <c r="M1245" s="53"/>
      <c r="N1245" s="53"/>
      <c r="O1245" s="53"/>
      <c r="P1245" s="53"/>
      <c r="Q1245" s="53"/>
      <c r="R1245" s="53"/>
      <c r="S1245" s="53"/>
      <c r="T1245" s="52">
        <f t="shared" si="291"/>
        <v>0</v>
      </c>
      <c r="V1245" s="51">
        <f t="shared" si="289"/>
        <v>0</v>
      </c>
      <c r="AG1245">
        <v>0</v>
      </c>
      <c r="AH1245">
        <v>0</v>
      </c>
      <c r="AY1245">
        <v>0</v>
      </c>
    </row>
    <row r="1246" spans="1:51" x14ac:dyDescent="0.25">
      <c r="A1246" s="13" t="s">
        <v>1116</v>
      </c>
      <c r="C1246" s="53"/>
      <c r="D1246" s="53"/>
      <c r="E1246" s="53"/>
      <c r="F1246" s="106"/>
      <c r="G1246" s="106"/>
      <c r="H1246" s="106"/>
      <c r="I1246" s="106"/>
      <c r="J1246" s="106"/>
      <c r="K1246" s="106"/>
      <c r="L1246" s="106"/>
      <c r="M1246" s="53"/>
      <c r="N1246" s="53"/>
      <c r="O1246" s="54">
        <v>120</v>
      </c>
      <c r="P1246" s="54">
        <v>5820</v>
      </c>
      <c r="Q1246" s="54"/>
      <c r="R1246" s="54"/>
      <c r="S1246" s="53"/>
      <c r="T1246" s="52">
        <f t="shared" si="291"/>
        <v>0</v>
      </c>
      <c r="V1246" s="51">
        <f t="shared" si="289"/>
        <v>59402.911354409487</v>
      </c>
      <c r="AG1246">
        <v>0</v>
      </c>
      <c r="AH1246">
        <v>0</v>
      </c>
      <c r="AY1246">
        <v>0</v>
      </c>
    </row>
    <row r="1247" spans="1:51" x14ac:dyDescent="0.25">
      <c r="A1247" s="14" t="s">
        <v>1117</v>
      </c>
      <c r="C1247" s="53"/>
      <c r="D1247" s="53"/>
      <c r="E1247" s="53"/>
      <c r="F1247" s="53"/>
      <c r="G1247" s="53"/>
      <c r="H1247" s="52">
        <f t="shared" ref="H1247" si="294">G1247*$AD$1</f>
        <v>0</v>
      </c>
      <c r="K1247" s="53"/>
      <c r="L1247" s="52">
        <f>K1247*AF$1</f>
        <v>0</v>
      </c>
      <c r="O1247" s="54">
        <v>170</v>
      </c>
      <c r="P1247" s="54">
        <v>8330</v>
      </c>
      <c r="Q1247" s="54"/>
      <c r="R1247" s="54"/>
      <c r="S1247" s="53"/>
      <c r="T1247" s="52">
        <f t="shared" si="291"/>
        <v>0</v>
      </c>
      <c r="V1247" s="51">
        <f t="shared" si="289"/>
        <v>0</v>
      </c>
      <c r="AG1247">
        <v>0</v>
      </c>
      <c r="AH1247">
        <v>0</v>
      </c>
      <c r="AY1247">
        <v>0</v>
      </c>
    </row>
    <row r="1248" spans="1:51" x14ac:dyDescent="0.25">
      <c r="A1248" s="13" t="s">
        <v>1118</v>
      </c>
      <c r="C1248" s="53"/>
      <c r="D1248" s="53"/>
      <c r="E1248" s="53"/>
      <c r="F1248" s="106">
        <v>2719.5</v>
      </c>
      <c r="G1248" s="106">
        <v>1632</v>
      </c>
      <c r="H1248" s="106">
        <f>AY1248</f>
        <v>61386.582054042759</v>
      </c>
      <c r="I1248" s="106"/>
      <c r="J1248" s="106"/>
      <c r="K1248" s="106">
        <v>333</v>
      </c>
      <c r="L1248" s="106">
        <f>K1248*AF1</f>
        <v>9990</v>
      </c>
      <c r="M1248" s="53"/>
      <c r="N1248" s="53"/>
      <c r="O1248" s="53"/>
      <c r="P1248" s="53"/>
      <c r="Q1248" s="53"/>
      <c r="R1248" s="53"/>
      <c r="S1248" s="53"/>
      <c r="T1248" s="52">
        <f t="shared" si="291"/>
        <v>0</v>
      </c>
      <c r="V1248" s="51">
        <f t="shared" si="289"/>
        <v>0</v>
      </c>
      <c r="AG1248">
        <v>1631.7</v>
      </c>
      <c r="AH1248">
        <v>1087.8</v>
      </c>
      <c r="AY1248">
        <v>61386.582054042759</v>
      </c>
    </row>
    <row r="1249" spans="1:51" x14ac:dyDescent="0.25">
      <c r="A1249" s="13" t="s">
        <v>1119</v>
      </c>
      <c r="C1249" s="53"/>
      <c r="D1249" s="53"/>
      <c r="E1249" s="53"/>
      <c r="F1249" s="106"/>
      <c r="G1249" s="106"/>
      <c r="H1249" s="106"/>
      <c r="I1249" s="106"/>
      <c r="J1249" s="106"/>
      <c r="K1249" s="106"/>
      <c r="L1249" s="106"/>
      <c r="M1249" s="53"/>
      <c r="N1249" s="53"/>
      <c r="O1249" s="53"/>
      <c r="P1249" s="53"/>
      <c r="Q1249" s="53"/>
      <c r="R1249" s="53"/>
      <c r="S1249" s="53"/>
      <c r="T1249" s="52">
        <f t="shared" si="291"/>
        <v>0</v>
      </c>
      <c r="V1249" s="51">
        <f t="shared" si="289"/>
        <v>0</v>
      </c>
      <c r="AG1249">
        <v>0</v>
      </c>
      <c r="AH1249">
        <v>0</v>
      </c>
      <c r="AY1249">
        <v>0</v>
      </c>
    </row>
    <row r="1250" spans="1:51" x14ac:dyDescent="0.25">
      <c r="A1250" s="13" t="s">
        <v>1120</v>
      </c>
      <c r="C1250" s="53"/>
      <c r="D1250" s="53"/>
      <c r="E1250" s="53"/>
      <c r="F1250" s="106"/>
      <c r="G1250" s="106"/>
      <c r="H1250" s="106"/>
      <c r="I1250" s="106"/>
      <c r="J1250" s="106"/>
      <c r="K1250" s="106"/>
      <c r="L1250" s="106"/>
      <c r="M1250" s="53"/>
      <c r="N1250" s="53"/>
      <c r="O1250" s="53"/>
      <c r="P1250" s="53"/>
      <c r="Q1250" s="53"/>
      <c r="R1250" s="53"/>
      <c r="S1250" s="53"/>
      <c r="T1250" s="52">
        <f t="shared" si="291"/>
        <v>0</v>
      </c>
      <c r="V1250" s="51">
        <f t="shared" si="289"/>
        <v>0</v>
      </c>
      <c r="AG1250">
        <v>0</v>
      </c>
      <c r="AH1250">
        <v>0</v>
      </c>
      <c r="AY1250">
        <v>0</v>
      </c>
    </row>
    <row r="1251" spans="1:51" x14ac:dyDescent="0.25">
      <c r="A1251" s="13" t="s">
        <v>1121</v>
      </c>
      <c r="C1251" s="53"/>
      <c r="D1251" s="53"/>
      <c r="E1251" s="53"/>
      <c r="F1251" s="106"/>
      <c r="G1251" s="106"/>
      <c r="H1251" s="106"/>
      <c r="I1251" s="106"/>
      <c r="J1251" s="106"/>
      <c r="K1251" s="106"/>
      <c r="L1251" s="106"/>
      <c r="M1251" s="53"/>
      <c r="N1251" s="53"/>
      <c r="O1251" s="53"/>
      <c r="P1251" s="53"/>
      <c r="Q1251" s="53"/>
      <c r="R1251" s="53"/>
      <c r="S1251" s="53"/>
      <c r="T1251" s="52">
        <f t="shared" si="291"/>
        <v>0</v>
      </c>
      <c r="V1251" s="51">
        <f t="shared" si="289"/>
        <v>0</v>
      </c>
      <c r="AG1251">
        <v>0</v>
      </c>
      <c r="AH1251">
        <v>0</v>
      </c>
      <c r="AY1251">
        <v>0</v>
      </c>
    </row>
    <row r="1252" spans="1:51" x14ac:dyDescent="0.25">
      <c r="A1252" s="13" t="s">
        <v>1122</v>
      </c>
      <c r="C1252" s="53"/>
      <c r="D1252" s="53"/>
      <c r="E1252" s="53"/>
      <c r="F1252" s="106"/>
      <c r="G1252" s="106"/>
      <c r="H1252" s="106"/>
      <c r="I1252" s="106"/>
      <c r="J1252" s="106"/>
      <c r="K1252" s="106"/>
      <c r="L1252" s="106"/>
      <c r="M1252" s="53"/>
      <c r="N1252" s="53"/>
      <c r="O1252" s="53"/>
      <c r="P1252" s="53"/>
      <c r="Q1252" s="53"/>
      <c r="R1252" s="53"/>
      <c r="S1252" s="53"/>
      <c r="T1252" s="52">
        <f t="shared" si="291"/>
        <v>0</v>
      </c>
      <c r="V1252" s="51">
        <f t="shared" si="289"/>
        <v>0</v>
      </c>
      <c r="AG1252">
        <v>0</v>
      </c>
      <c r="AH1252">
        <v>0</v>
      </c>
      <c r="AY1252">
        <v>0</v>
      </c>
    </row>
    <row r="1253" spans="1:51" x14ac:dyDescent="0.25">
      <c r="A1253" s="14" t="s">
        <v>1123</v>
      </c>
      <c r="C1253" s="53"/>
      <c r="D1253" s="53"/>
      <c r="E1253" s="53"/>
      <c r="F1253" s="53"/>
      <c r="G1253" s="53"/>
      <c r="H1253" s="52">
        <f t="shared" ref="H1253:H1274" si="295">G1253*$AD$1</f>
        <v>0</v>
      </c>
      <c r="K1253" s="53"/>
      <c r="L1253" s="52">
        <f t="shared" ref="L1253:L1260" si="296">K1253*AF$1</f>
        <v>0</v>
      </c>
      <c r="O1253" s="54">
        <v>85</v>
      </c>
      <c r="P1253" s="54">
        <v>4165</v>
      </c>
      <c r="Q1253" s="54"/>
      <c r="R1253" s="54"/>
      <c r="S1253" s="53"/>
      <c r="T1253" s="52">
        <f t="shared" si="291"/>
        <v>0</v>
      </c>
      <c r="V1253" s="51">
        <f t="shared" si="289"/>
        <v>0</v>
      </c>
      <c r="AG1253">
        <v>0</v>
      </c>
      <c r="AH1253">
        <v>0</v>
      </c>
      <c r="AY1253">
        <v>0</v>
      </c>
    </row>
    <row r="1254" spans="1:51" x14ac:dyDescent="0.25">
      <c r="A1254" s="14" t="s">
        <v>1124</v>
      </c>
      <c r="C1254" s="53"/>
      <c r="D1254" s="53"/>
      <c r="E1254" s="53"/>
      <c r="F1254" s="53"/>
      <c r="G1254" s="53"/>
      <c r="H1254" s="52">
        <f t="shared" si="295"/>
        <v>0</v>
      </c>
      <c r="K1254" s="53"/>
      <c r="L1254" s="52">
        <f t="shared" si="296"/>
        <v>0</v>
      </c>
      <c r="O1254" s="54">
        <v>190</v>
      </c>
      <c r="P1254" s="54">
        <v>9310</v>
      </c>
      <c r="Q1254" s="54"/>
      <c r="R1254" s="54"/>
      <c r="S1254" s="53"/>
      <c r="T1254" s="52">
        <f t="shared" si="291"/>
        <v>0</v>
      </c>
      <c r="V1254" s="51">
        <f t="shared" si="289"/>
        <v>0</v>
      </c>
      <c r="AG1254">
        <v>0</v>
      </c>
      <c r="AH1254">
        <v>0</v>
      </c>
      <c r="AY1254">
        <v>0</v>
      </c>
    </row>
    <row r="1255" spans="1:51" x14ac:dyDescent="0.25">
      <c r="A1255" s="14" t="s">
        <v>1125</v>
      </c>
      <c r="C1255" s="53"/>
      <c r="D1255" s="53"/>
      <c r="E1255" s="53"/>
      <c r="F1255" s="53"/>
      <c r="G1255" s="53"/>
      <c r="H1255" s="52">
        <f t="shared" si="295"/>
        <v>0</v>
      </c>
      <c r="K1255" s="53"/>
      <c r="L1255" s="52">
        <f t="shared" si="296"/>
        <v>0</v>
      </c>
      <c r="O1255" s="54">
        <v>110</v>
      </c>
      <c r="P1255" s="54">
        <v>5390</v>
      </c>
      <c r="Q1255" s="54"/>
      <c r="R1255" s="54"/>
      <c r="S1255" s="53"/>
      <c r="T1255" s="52">
        <f t="shared" si="291"/>
        <v>0</v>
      </c>
      <c r="V1255" s="51">
        <f t="shared" si="289"/>
        <v>0</v>
      </c>
      <c r="AG1255">
        <v>0</v>
      </c>
      <c r="AH1255">
        <v>0</v>
      </c>
      <c r="AY1255">
        <v>0</v>
      </c>
    </row>
    <row r="1256" spans="1:51" x14ac:dyDescent="0.25">
      <c r="A1256" s="14" t="s">
        <v>1126</v>
      </c>
      <c r="C1256" s="53"/>
      <c r="D1256" s="53"/>
      <c r="E1256" s="53"/>
      <c r="F1256" s="53"/>
      <c r="G1256" s="53"/>
      <c r="H1256" s="52">
        <f t="shared" si="295"/>
        <v>0</v>
      </c>
      <c r="K1256" s="53"/>
      <c r="L1256" s="52">
        <f t="shared" si="296"/>
        <v>0</v>
      </c>
      <c r="O1256" s="54">
        <v>200</v>
      </c>
      <c r="P1256" s="54">
        <v>9700</v>
      </c>
      <c r="Q1256" s="54"/>
      <c r="R1256" s="54"/>
      <c r="S1256" s="53"/>
      <c r="T1256" s="52">
        <f t="shared" si="291"/>
        <v>0</v>
      </c>
      <c r="V1256" s="51">
        <f t="shared" si="289"/>
        <v>0</v>
      </c>
      <c r="AG1256">
        <v>0</v>
      </c>
      <c r="AH1256">
        <v>0</v>
      </c>
      <c r="AY1256">
        <v>0</v>
      </c>
    </row>
    <row r="1257" spans="1:51" x14ac:dyDescent="0.25">
      <c r="A1257" s="14" t="s">
        <v>1127</v>
      </c>
      <c r="C1257" s="53"/>
      <c r="D1257" s="53"/>
      <c r="E1257" s="53"/>
      <c r="F1257" s="53"/>
      <c r="G1257" s="53"/>
      <c r="H1257" s="52">
        <f t="shared" si="295"/>
        <v>0</v>
      </c>
      <c r="K1257" s="53"/>
      <c r="L1257" s="52">
        <f t="shared" si="296"/>
        <v>0</v>
      </c>
      <c r="O1257" s="54">
        <v>105</v>
      </c>
      <c r="P1257" s="54">
        <v>5145</v>
      </c>
      <c r="Q1257" s="54"/>
      <c r="R1257" s="54"/>
      <c r="S1257" s="53"/>
      <c r="T1257" s="52">
        <f t="shared" si="291"/>
        <v>0</v>
      </c>
      <c r="V1257" s="51">
        <f t="shared" si="289"/>
        <v>0</v>
      </c>
      <c r="AG1257">
        <v>0</v>
      </c>
      <c r="AH1257">
        <v>0</v>
      </c>
      <c r="AY1257">
        <v>0</v>
      </c>
    </row>
    <row r="1258" spans="1:51" x14ac:dyDescent="0.25">
      <c r="A1258" s="14" t="s">
        <v>1128</v>
      </c>
      <c r="C1258" s="53"/>
      <c r="D1258" s="53"/>
      <c r="E1258" s="53"/>
      <c r="F1258" s="53"/>
      <c r="G1258" s="53"/>
      <c r="H1258" s="52">
        <f t="shared" si="295"/>
        <v>0</v>
      </c>
      <c r="K1258" s="53"/>
      <c r="L1258" s="52">
        <f t="shared" si="296"/>
        <v>0</v>
      </c>
      <c r="O1258" s="54">
        <v>200</v>
      </c>
      <c r="P1258" s="54">
        <v>9800</v>
      </c>
      <c r="Q1258" s="54"/>
      <c r="R1258" s="54"/>
      <c r="S1258" s="53"/>
      <c r="T1258" s="52">
        <f t="shared" si="291"/>
        <v>0</v>
      </c>
      <c r="V1258" s="51">
        <f t="shared" si="289"/>
        <v>0</v>
      </c>
      <c r="AG1258">
        <v>0</v>
      </c>
      <c r="AH1258">
        <v>0</v>
      </c>
      <c r="AY1258">
        <v>0</v>
      </c>
    </row>
    <row r="1259" spans="1:51" x14ac:dyDescent="0.25">
      <c r="A1259" s="14" t="s">
        <v>1129</v>
      </c>
      <c r="C1259" s="53"/>
      <c r="D1259" s="53"/>
      <c r="E1259" s="53"/>
      <c r="F1259" s="53"/>
      <c r="G1259" s="53"/>
      <c r="H1259" s="52">
        <f t="shared" si="295"/>
        <v>0</v>
      </c>
      <c r="K1259" s="53"/>
      <c r="L1259" s="52">
        <f t="shared" si="296"/>
        <v>0</v>
      </c>
      <c r="O1259" s="54">
        <v>195</v>
      </c>
      <c r="P1259" s="54">
        <v>9555</v>
      </c>
      <c r="Q1259" s="54"/>
      <c r="R1259" s="54"/>
      <c r="S1259" s="53"/>
      <c r="T1259" s="52">
        <f t="shared" si="291"/>
        <v>0</v>
      </c>
      <c r="V1259" s="51">
        <f t="shared" si="289"/>
        <v>0</v>
      </c>
      <c r="AG1259">
        <v>0</v>
      </c>
      <c r="AH1259">
        <v>0</v>
      </c>
      <c r="AY1259">
        <v>0</v>
      </c>
    </row>
    <row r="1260" spans="1:51" x14ac:dyDescent="0.25">
      <c r="A1260" s="14" t="s">
        <v>1130</v>
      </c>
      <c r="C1260" s="53"/>
      <c r="D1260" s="53"/>
      <c r="E1260" s="53"/>
      <c r="F1260" s="53"/>
      <c r="G1260" s="53"/>
      <c r="H1260" s="52">
        <f t="shared" si="295"/>
        <v>0</v>
      </c>
      <c r="K1260" s="53"/>
      <c r="L1260" s="52">
        <f t="shared" si="296"/>
        <v>0</v>
      </c>
      <c r="O1260" s="54">
        <v>200</v>
      </c>
      <c r="P1260" s="54">
        <v>9800</v>
      </c>
      <c r="Q1260" s="54"/>
      <c r="R1260" s="54"/>
      <c r="S1260" s="53"/>
      <c r="T1260" s="52">
        <f t="shared" si="291"/>
        <v>0</v>
      </c>
      <c r="V1260" s="51">
        <f t="shared" si="289"/>
        <v>0</v>
      </c>
      <c r="AG1260">
        <v>0</v>
      </c>
      <c r="AH1260">
        <v>0</v>
      </c>
      <c r="AY1260">
        <v>0</v>
      </c>
    </row>
    <row r="1261" spans="1:51" x14ac:dyDescent="0.25">
      <c r="A1261" s="14" t="s">
        <v>1131</v>
      </c>
      <c r="C1261" s="53">
        <v>98147.333333333328</v>
      </c>
      <c r="D1261" s="53"/>
      <c r="E1261" s="53"/>
      <c r="F1261" s="106" t="s">
        <v>1332</v>
      </c>
      <c r="G1261" s="106"/>
      <c r="H1261" s="106"/>
      <c r="I1261" s="106"/>
      <c r="J1261" s="106"/>
      <c r="K1261" s="106" t="s">
        <v>1332</v>
      </c>
      <c r="L1261" s="106"/>
      <c r="M1261" s="106"/>
      <c r="N1261" s="106"/>
      <c r="O1261" s="106" t="s">
        <v>1332</v>
      </c>
      <c r="P1261" s="106"/>
      <c r="Q1261" s="106"/>
      <c r="R1261" s="106"/>
      <c r="S1261" s="106" t="s">
        <v>1337</v>
      </c>
      <c r="T1261" s="106"/>
      <c r="U1261" s="31"/>
      <c r="V1261" s="51">
        <f t="shared" si="289"/>
        <v>0</v>
      </c>
      <c r="W1261" s="31"/>
      <c r="X1261" s="31"/>
      <c r="Y1261" s="31"/>
      <c r="Z1261" s="31"/>
      <c r="AA1261" s="31"/>
      <c r="AB1261" s="31"/>
      <c r="AC1261" s="31"/>
      <c r="AG1261" t="e">
        <v>#VALUE!</v>
      </c>
      <c r="AH1261" t="e">
        <v>#VALUE!</v>
      </c>
      <c r="AY1261">
        <v>0</v>
      </c>
    </row>
    <row r="1262" spans="1:51" x14ac:dyDescent="0.25">
      <c r="A1262" s="14" t="s">
        <v>1132</v>
      </c>
      <c r="C1262" s="53"/>
      <c r="D1262" s="53"/>
      <c r="E1262" s="53"/>
      <c r="F1262" s="53"/>
      <c r="G1262" s="53"/>
      <c r="H1262" s="52">
        <f t="shared" si="295"/>
        <v>0</v>
      </c>
      <c r="K1262" s="53"/>
      <c r="L1262" s="52">
        <f t="shared" ref="L1262:L1274" si="297">K1262*AF$1</f>
        <v>0</v>
      </c>
      <c r="O1262" s="54">
        <v>50</v>
      </c>
      <c r="P1262" s="54">
        <v>2425</v>
      </c>
      <c r="Q1262" s="54"/>
      <c r="R1262" s="54"/>
      <c r="S1262" s="53"/>
      <c r="T1262" s="52">
        <f t="shared" ref="T1262:T1303" si="298">S1262*AE$1208</f>
        <v>0</v>
      </c>
      <c r="V1262" s="51">
        <f t="shared" si="289"/>
        <v>0</v>
      </c>
      <c r="AG1262">
        <v>0</v>
      </c>
      <c r="AH1262">
        <v>0</v>
      </c>
      <c r="AY1262">
        <v>0</v>
      </c>
    </row>
    <row r="1263" spans="1:51" x14ac:dyDescent="0.25">
      <c r="A1263" s="14" t="s">
        <v>1133</v>
      </c>
      <c r="C1263" s="53"/>
      <c r="D1263" s="53"/>
      <c r="E1263" s="53"/>
      <c r="F1263" s="53"/>
      <c r="G1263" s="53"/>
      <c r="H1263" s="52">
        <f t="shared" si="295"/>
        <v>0</v>
      </c>
      <c r="K1263" s="53"/>
      <c r="L1263" s="52">
        <f t="shared" si="297"/>
        <v>0</v>
      </c>
      <c r="O1263" s="54">
        <v>200</v>
      </c>
      <c r="P1263" s="54">
        <v>9800</v>
      </c>
      <c r="Q1263" s="54"/>
      <c r="R1263" s="54"/>
      <c r="S1263" s="53"/>
      <c r="T1263" s="52">
        <f t="shared" si="298"/>
        <v>0</v>
      </c>
      <c r="V1263" s="51">
        <f t="shared" si="289"/>
        <v>0</v>
      </c>
      <c r="AG1263">
        <v>0</v>
      </c>
      <c r="AH1263">
        <v>0</v>
      </c>
      <c r="AY1263">
        <v>0</v>
      </c>
    </row>
    <row r="1264" spans="1:51" x14ac:dyDescent="0.25">
      <c r="A1264" s="14" t="s">
        <v>1134</v>
      </c>
      <c r="C1264" s="53"/>
      <c r="D1264" s="53"/>
      <c r="E1264" s="53"/>
      <c r="F1264" s="53"/>
      <c r="G1264" s="53"/>
      <c r="H1264" s="52">
        <f t="shared" si="295"/>
        <v>0</v>
      </c>
      <c r="K1264" s="53"/>
      <c r="L1264" s="52">
        <f t="shared" si="297"/>
        <v>0</v>
      </c>
      <c r="O1264" s="54">
        <v>300</v>
      </c>
      <c r="P1264" s="54">
        <v>14550</v>
      </c>
      <c r="Q1264" s="54"/>
      <c r="R1264" s="54"/>
      <c r="S1264" s="53"/>
      <c r="T1264" s="52">
        <f t="shared" si="298"/>
        <v>0</v>
      </c>
      <c r="V1264" s="51">
        <f t="shared" si="289"/>
        <v>0</v>
      </c>
      <c r="AG1264">
        <v>0</v>
      </c>
      <c r="AH1264">
        <v>0</v>
      </c>
      <c r="AY1264">
        <v>0</v>
      </c>
    </row>
    <row r="1265" spans="1:51" x14ac:dyDescent="0.25">
      <c r="A1265" s="14" t="s">
        <v>1135</v>
      </c>
      <c r="C1265" s="53"/>
      <c r="D1265" s="53"/>
      <c r="E1265" s="53"/>
      <c r="F1265" s="53"/>
      <c r="G1265" s="53"/>
      <c r="H1265" s="52">
        <f t="shared" si="295"/>
        <v>0</v>
      </c>
      <c r="K1265" s="53"/>
      <c r="L1265" s="52">
        <f t="shared" si="297"/>
        <v>0</v>
      </c>
      <c r="O1265" s="54">
        <v>200</v>
      </c>
      <c r="P1265" s="54">
        <v>9700</v>
      </c>
      <c r="Q1265" s="54"/>
      <c r="R1265" s="54"/>
      <c r="S1265" s="53"/>
      <c r="T1265" s="52">
        <f t="shared" si="298"/>
        <v>0</v>
      </c>
      <c r="V1265" s="51">
        <f t="shared" si="289"/>
        <v>0</v>
      </c>
      <c r="AG1265">
        <v>0</v>
      </c>
      <c r="AH1265">
        <v>0</v>
      </c>
      <c r="AY1265">
        <v>0</v>
      </c>
    </row>
    <row r="1266" spans="1:51" x14ac:dyDescent="0.25">
      <c r="A1266" s="14" t="s">
        <v>1136</v>
      </c>
      <c r="C1266" s="53"/>
      <c r="D1266" s="53"/>
      <c r="E1266" s="53"/>
      <c r="F1266" s="53"/>
      <c r="G1266" s="53"/>
      <c r="H1266" s="52">
        <f t="shared" si="295"/>
        <v>0</v>
      </c>
      <c r="K1266" s="53"/>
      <c r="L1266" s="52">
        <f t="shared" si="297"/>
        <v>0</v>
      </c>
      <c r="O1266" s="54">
        <v>200</v>
      </c>
      <c r="P1266" s="54">
        <v>9700</v>
      </c>
      <c r="Q1266" s="54"/>
      <c r="R1266" s="54"/>
      <c r="S1266" s="53"/>
      <c r="T1266" s="52">
        <f t="shared" si="298"/>
        <v>0</v>
      </c>
      <c r="V1266" s="51">
        <f t="shared" si="289"/>
        <v>0</v>
      </c>
      <c r="AG1266">
        <v>0</v>
      </c>
      <c r="AH1266">
        <v>0</v>
      </c>
      <c r="AY1266">
        <v>0</v>
      </c>
    </row>
    <row r="1267" spans="1:51" x14ac:dyDescent="0.25">
      <c r="A1267" s="14" t="s">
        <v>1137</v>
      </c>
      <c r="C1267" s="53"/>
      <c r="D1267" s="53"/>
      <c r="E1267" s="53"/>
      <c r="F1267" s="53"/>
      <c r="G1267" s="53"/>
      <c r="H1267" s="52">
        <f t="shared" si="295"/>
        <v>0</v>
      </c>
      <c r="K1267" s="53"/>
      <c r="L1267" s="52">
        <f t="shared" si="297"/>
        <v>0</v>
      </c>
      <c r="O1267" s="54">
        <v>250</v>
      </c>
      <c r="P1267" s="54">
        <v>12250</v>
      </c>
      <c r="Q1267" s="54"/>
      <c r="R1267" s="54"/>
      <c r="S1267" s="53"/>
      <c r="T1267" s="52">
        <f t="shared" si="298"/>
        <v>0</v>
      </c>
      <c r="V1267" s="51">
        <f t="shared" si="289"/>
        <v>0</v>
      </c>
      <c r="AG1267">
        <v>0</v>
      </c>
      <c r="AH1267">
        <v>0</v>
      </c>
      <c r="AY1267">
        <v>0</v>
      </c>
    </row>
    <row r="1268" spans="1:51" x14ac:dyDescent="0.25">
      <c r="A1268" s="14" t="s">
        <v>1138</v>
      </c>
      <c r="C1268" s="53"/>
      <c r="D1268" s="53"/>
      <c r="E1268" s="53"/>
      <c r="F1268" s="53"/>
      <c r="G1268" s="53"/>
      <c r="H1268" s="52">
        <f t="shared" si="295"/>
        <v>0</v>
      </c>
      <c r="K1268" s="53"/>
      <c r="L1268" s="52">
        <f t="shared" si="297"/>
        <v>0</v>
      </c>
      <c r="O1268" s="54">
        <v>140</v>
      </c>
      <c r="P1268" s="54">
        <v>6860</v>
      </c>
      <c r="Q1268" s="54"/>
      <c r="R1268" s="54"/>
      <c r="S1268" s="53"/>
      <c r="T1268" s="52">
        <f t="shared" si="298"/>
        <v>0</v>
      </c>
      <c r="V1268" s="51">
        <f t="shared" si="289"/>
        <v>0</v>
      </c>
      <c r="AG1268">
        <v>0</v>
      </c>
      <c r="AH1268">
        <v>0</v>
      </c>
      <c r="AY1268">
        <v>0</v>
      </c>
    </row>
    <row r="1269" spans="1:51" x14ac:dyDescent="0.25">
      <c r="A1269" s="14" t="s">
        <v>1139</v>
      </c>
      <c r="C1269" s="53"/>
      <c r="D1269" s="53"/>
      <c r="E1269" s="53"/>
      <c r="F1269" s="53"/>
      <c r="G1269" s="53"/>
      <c r="H1269" s="52">
        <f t="shared" si="295"/>
        <v>0</v>
      </c>
      <c r="K1269" s="53"/>
      <c r="L1269" s="52">
        <f t="shared" si="297"/>
        <v>0</v>
      </c>
      <c r="O1269" s="54">
        <v>250</v>
      </c>
      <c r="P1269" s="54">
        <v>12250</v>
      </c>
      <c r="Q1269" s="54"/>
      <c r="R1269" s="54"/>
      <c r="S1269" s="53"/>
      <c r="T1269" s="52">
        <f t="shared" si="298"/>
        <v>0</v>
      </c>
      <c r="V1269" s="51">
        <f t="shared" si="289"/>
        <v>0</v>
      </c>
      <c r="AG1269">
        <v>0</v>
      </c>
      <c r="AH1269">
        <v>0</v>
      </c>
      <c r="AY1269">
        <v>0</v>
      </c>
    </row>
    <row r="1270" spans="1:51" x14ac:dyDescent="0.25">
      <c r="A1270" s="14" t="s">
        <v>1140</v>
      </c>
      <c r="C1270" s="53"/>
      <c r="D1270" s="53"/>
      <c r="E1270" s="53"/>
      <c r="F1270" s="53"/>
      <c r="G1270" s="53"/>
      <c r="H1270" s="52">
        <f t="shared" si="295"/>
        <v>0</v>
      </c>
      <c r="K1270" s="53"/>
      <c r="L1270" s="52">
        <f t="shared" si="297"/>
        <v>0</v>
      </c>
      <c r="O1270" s="54">
        <v>140</v>
      </c>
      <c r="P1270" s="54">
        <v>6860</v>
      </c>
      <c r="Q1270" s="54"/>
      <c r="R1270" s="54"/>
      <c r="S1270" s="53"/>
      <c r="T1270" s="52">
        <f t="shared" si="298"/>
        <v>0</v>
      </c>
      <c r="V1270" s="51">
        <f t="shared" si="289"/>
        <v>0</v>
      </c>
      <c r="AG1270">
        <v>0</v>
      </c>
      <c r="AH1270">
        <v>0</v>
      </c>
      <c r="AY1270">
        <v>0</v>
      </c>
    </row>
    <row r="1271" spans="1:51" x14ac:dyDescent="0.25">
      <c r="A1271" s="14" t="s">
        <v>1141</v>
      </c>
      <c r="C1271" s="53"/>
      <c r="D1271" s="53"/>
      <c r="E1271" s="53"/>
      <c r="F1271" s="53"/>
      <c r="G1271" s="53"/>
      <c r="H1271" s="52">
        <f t="shared" si="295"/>
        <v>0</v>
      </c>
      <c r="K1271" s="53"/>
      <c r="L1271" s="52">
        <f t="shared" si="297"/>
        <v>0</v>
      </c>
      <c r="O1271" s="54">
        <v>130</v>
      </c>
      <c r="P1271" s="54">
        <v>6305</v>
      </c>
      <c r="Q1271" s="54"/>
      <c r="R1271" s="54"/>
      <c r="S1271" s="53"/>
      <c r="T1271" s="52">
        <f t="shared" si="298"/>
        <v>0</v>
      </c>
      <c r="V1271" s="51">
        <f t="shared" si="289"/>
        <v>0</v>
      </c>
      <c r="AG1271">
        <v>0</v>
      </c>
      <c r="AH1271">
        <v>0</v>
      </c>
      <c r="AY1271">
        <v>0</v>
      </c>
    </row>
    <row r="1272" spans="1:51" x14ac:dyDescent="0.25">
      <c r="A1272" s="14" t="s">
        <v>1142</v>
      </c>
      <c r="C1272" s="53"/>
      <c r="D1272" s="53"/>
      <c r="E1272" s="53"/>
      <c r="F1272" s="53"/>
      <c r="G1272" s="53"/>
      <c r="H1272" s="52">
        <f t="shared" si="295"/>
        <v>0</v>
      </c>
      <c r="K1272" s="53"/>
      <c r="L1272" s="52">
        <f t="shared" si="297"/>
        <v>0</v>
      </c>
      <c r="O1272" s="54">
        <v>180</v>
      </c>
      <c r="P1272" s="54">
        <v>8820</v>
      </c>
      <c r="Q1272" s="54"/>
      <c r="R1272" s="54"/>
      <c r="S1272" s="53"/>
      <c r="T1272" s="52">
        <f t="shared" si="298"/>
        <v>0</v>
      </c>
      <c r="V1272" s="51">
        <f t="shared" ref="V1272:V1283" si="299">$AY$1*H1274</f>
        <v>0</v>
      </c>
      <c r="AG1272">
        <v>0</v>
      </c>
      <c r="AH1272">
        <v>0</v>
      </c>
      <c r="AY1272">
        <v>0</v>
      </c>
    </row>
    <row r="1273" spans="1:51" x14ac:dyDescent="0.25">
      <c r="A1273" s="14" t="s">
        <v>1143</v>
      </c>
      <c r="C1273" s="53"/>
      <c r="D1273" s="53">
        <v>9180</v>
      </c>
      <c r="E1273" s="53">
        <v>321316.80040980002</v>
      </c>
      <c r="F1273" s="53"/>
      <c r="G1273" s="53"/>
      <c r="H1273" s="52">
        <f t="shared" si="295"/>
        <v>0</v>
      </c>
      <c r="K1273" s="53"/>
      <c r="L1273" s="52">
        <f t="shared" si="297"/>
        <v>0</v>
      </c>
      <c r="O1273" s="54">
        <v>200</v>
      </c>
      <c r="P1273" s="54">
        <v>9700</v>
      </c>
      <c r="Q1273" s="54"/>
      <c r="R1273" s="54"/>
      <c r="S1273" s="53"/>
      <c r="T1273" s="52">
        <f t="shared" si="298"/>
        <v>0</v>
      </c>
      <c r="V1273" s="51">
        <f t="shared" si="299"/>
        <v>44388.388723469587</v>
      </c>
      <c r="AG1273">
        <v>0</v>
      </c>
      <c r="AH1273">
        <v>0</v>
      </c>
      <c r="AY1273">
        <v>0</v>
      </c>
    </row>
    <row r="1274" spans="1:51" x14ac:dyDescent="0.25">
      <c r="A1274" s="18" t="s">
        <v>1144</v>
      </c>
      <c r="C1274" s="53"/>
      <c r="D1274" s="53"/>
      <c r="E1274" s="53"/>
      <c r="F1274" s="53"/>
      <c r="G1274" s="53"/>
      <c r="H1274" s="52">
        <f t="shared" si="295"/>
        <v>0</v>
      </c>
      <c r="K1274" s="53"/>
      <c r="L1274" s="52">
        <f t="shared" si="297"/>
        <v>0</v>
      </c>
      <c r="O1274" s="53"/>
      <c r="P1274" s="53"/>
      <c r="Q1274" s="53"/>
      <c r="R1274" s="53"/>
      <c r="S1274" s="70">
        <v>411</v>
      </c>
      <c r="T1274" s="52">
        <f t="shared" si="298"/>
        <v>16513.316693057244</v>
      </c>
      <c r="V1274" s="51">
        <f t="shared" si="299"/>
        <v>0</v>
      </c>
      <c r="AG1274">
        <v>0</v>
      </c>
      <c r="AH1274">
        <v>0</v>
      </c>
      <c r="AY1274">
        <v>0</v>
      </c>
    </row>
    <row r="1275" spans="1:51" x14ac:dyDescent="0.25">
      <c r="A1275" s="14" t="s">
        <v>1145</v>
      </c>
      <c r="C1275" s="53"/>
      <c r="D1275" s="53"/>
      <c r="E1275" s="53"/>
      <c r="F1275" s="106">
        <v>2032.5</v>
      </c>
      <c r="G1275" s="106">
        <v>1219.5</v>
      </c>
      <c r="H1275" s="106">
        <f>AY1275</f>
        <v>45870.672067956584</v>
      </c>
      <c r="I1275" s="106"/>
      <c r="J1275" s="106"/>
      <c r="K1275" s="106">
        <v>313</v>
      </c>
      <c r="L1275" s="106">
        <f>K1275*AF1</f>
        <v>9390</v>
      </c>
      <c r="M1275" s="53"/>
      <c r="N1275" s="53"/>
      <c r="O1275" s="54">
        <v>300</v>
      </c>
      <c r="P1275" s="54">
        <v>14550</v>
      </c>
      <c r="Q1275" s="54"/>
      <c r="R1275" s="54"/>
      <c r="S1275" s="70">
        <v>292</v>
      </c>
      <c r="T1275" s="52">
        <f t="shared" si="298"/>
        <v>11732.088745432398</v>
      </c>
      <c r="V1275" s="51">
        <f t="shared" si="299"/>
        <v>34287.709862655473</v>
      </c>
      <c r="AG1275">
        <v>1219.5</v>
      </c>
      <c r="AH1275">
        <v>813</v>
      </c>
      <c r="AY1275">
        <v>45870.672067956584</v>
      </c>
    </row>
    <row r="1276" spans="1:51" x14ac:dyDescent="0.25">
      <c r="A1276" s="14" t="s">
        <v>1146</v>
      </c>
      <c r="C1276" s="53"/>
      <c r="D1276" s="53"/>
      <c r="E1276" s="53"/>
      <c r="F1276" s="106"/>
      <c r="G1276" s="106"/>
      <c r="H1276" s="106"/>
      <c r="I1276" s="106"/>
      <c r="J1276" s="106"/>
      <c r="K1276" s="106"/>
      <c r="L1276" s="106"/>
      <c r="M1276" s="53"/>
      <c r="N1276" s="53"/>
      <c r="O1276" s="54">
        <v>200</v>
      </c>
      <c r="P1276" s="54">
        <v>9700</v>
      </c>
      <c r="Q1276" s="54"/>
      <c r="R1276" s="54"/>
      <c r="S1276" s="70">
        <v>945</v>
      </c>
      <c r="T1276" s="52">
        <f t="shared" si="298"/>
        <v>37968.574878197316</v>
      </c>
      <c r="V1276" s="51">
        <f t="shared" si="299"/>
        <v>0</v>
      </c>
      <c r="AG1276">
        <v>0</v>
      </c>
      <c r="AH1276">
        <v>0</v>
      </c>
      <c r="AY1276">
        <v>0</v>
      </c>
    </row>
    <row r="1277" spans="1:51" x14ac:dyDescent="0.25">
      <c r="A1277" s="12" t="s">
        <v>1147</v>
      </c>
      <c r="C1277" s="53"/>
      <c r="D1277" s="53">
        <v>3463</v>
      </c>
      <c r="E1277" s="53">
        <v>765000</v>
      </c>
      <c r="F1277" s="106">
        <v>1570</v>
      </c>
      <c r="G1277" s="106">
        <v>942</v>
      </c>
      <c r="H1277" s="106">
        <f>AY1277</f>
        <v>35432.696259134973</v>
      </c>
      <c r="I1277" s="106"/>
      <c r="J1277" s="106"/>
      <c r="K1277" s="106">
        <v>425</v>
      </c>
      <c r="L1277" s="106">
        <f>K1277*AF1</f>
        <v>12750</v>
      </c>
      <c r="M1277" s="53"/>
      <c r="N1277" s="53"/>
      <c r="O1277" s="53"/>
      <c r="P1277" s="53"/>
      <c r="Q1277" s="53"/>
      <c r="R1277" s="53"/>
      <c r="S1277" s="53"/>
      <c r="T1277" s="52">
        <f t="shared" si="298"/>
        <v>0</v>
      </c>
      <c r="V1277" s="51">
        <f t="shared" si="299"/>
        <v>77238.344297828997</v>
      </c>
      <c r="AG1277">
        <v>942</v>
      </c>
      <c r="AH1277">
        <v>628</v>
      </c>
      <c r="AY1277">
        <v>35432.696259134973</v>
      </c>
    </row>
    <row r="1278" spans="1:51" x14ac:dyDescent="0.25">
      <c r="A1278" s="12" t="s">
        <v>1148</v>
      </c>
      <c r="C1278" s="53"/>
      <c r="D1278" s="53"/>
      <c r="E1278" s="53"/>
      <c r="F1278" s="106"/>
      <c r="G1278" s="106"/>
      <c r="H1278" s="106"/>
      <c r="I1278" s="106"/>
      <c r="J1278" s="106"/>
      <c r="K1278" s="106"/>
      <c r="L1278" s="106"/>
      <c r="M1278" s="53"/>
      <c r="N1278" s="53"/>
      <c r="O1278" s="53"/>
      <c r="P1278" s="53"/>
      <c r="Q1278" s="53"/>
      <c r="R1278" s="53"/>
      <c r="S1278" s="53"/>
      <c r="T1278" s="52">
        <f t="shared" si="298"/>
        <v>0</v>
      </c>
      <c r="V1278" s="51">
        <f t="shared" si="299"/>
        <v>0</v>
      </c>
      <c r="AG1278">
        <v>0</v>
      </c>
      <c r="AH1278">
        <v>0</v>
      </c>
      <c r="AY1278">
        <v>0</v>
      </c>
    </row>
    <row r="1279" spans="1:51" x14ac:dyDescent="0.25">
      <c r="A1279" s="12" t="s">
        <v>1149</v>
      </c>
      <c r="C1279" s="53"/>
      <c r="D1279" s="53"/>
      <c r="E1279" s="53"/>
      <c r="F1279" s="106">
        <v>3537</v>
      </c>
      <c r="G1279" s="106">
        <v>2122</v>
      </c>
      <c r="H1279" s="106">
        <f>AY1279</f>
        <v>79817.602401151176</v>
      </c>
      <c r="I1279" s="106"/>
      <c r="J1279" s="106"/>
      <c r="K1279" s="106">
        <v>894</v>
      </c>
      <c r="L1279" s="106">
        <f>K1279*AF1</f>
        <v>26820</v>
      </c>
      <c r="M1279" s="53"/>
      <c r="N1279" s="53"/>
      <c r="O1279" s="53"/>
      <c r="P1279" s="53"/>
      <c r="Q1279" s="53"/>
      <c r="R1279" s="53"/>
      <c r="S1279" s="53"/>
      <c r="T1279" s="52">
        <f t="shared" si="298"/>
        <v>0</v>
      </c>
      <c r="V1279" s="51">
        <f t="shared" si="299"/>
        <v>0</v>
      </c>
      <c r="AG1279">
        <v>2122.1999999999998</v>
      </c>
      <c r="AH1279">
        <v>1414.8000000000002</v>
      </c>
      <c r="AY1279">
        <v>79817.602401151176</v>
      </c>
    </row>
    <row r="1280" spans="1:51" x14ac:dyDescent="0.25">
      <c r="A1280" s="12" t="s">
        <v>1150</v>
      </c>
      <c r="C1280" s="53"/>
      <c r="D1280" s="53"/>
      <c r="E1280" s="53"/>
      <c r="F1280" s="106"/>
      <c r="G1280" s="106"/>
      <c r="H1280" s="106"/>
      <c r="I1280" s="106"/>
      <c r="J1280" s="106"/>
      <c r="K1280" s="106"/>
      <c r="L1280" s="106"/>
      <c r="M1280" s="53"/>
      <c r="N1280" s="53"/>
      <c r="O1280" s="53"/>
      <c r="P1280" s="53"/>
      <c r="Q1280" s="53"/>
      <c r="R1280" s="53"/>
      <c r="S1280" s="53"/>
      <c r="T1280" s="52">
        <f t="shared" si="298"/>
        <v>0</v>
      </c>
      <c r="V1280" s="51">
        <f t="shared" si="299"/>
        <v>0</v>
      </c>
      <c r="AG1280">
        <v>0</v>
      </c>
      <c r="AH1280">
        <v>0</v>
      </c>
      <c r="AY1280">
        <v>0</v>
      </c>
    </row>
    <row r="1281" spans="1:51" x14ac:dyDescent="0.25">
      <c r="A1281" s="12" t="s">
        <v>1151</v>
      </c>
      <c r="C1281" s="53"/>
      <c r="D1281" s="53"/>
      <c r="E1281" s="53"/>
      <c r="F1281" s="106"/>
      <c r="G1281" s="106"/>
      <c r="H1281" s="106"/>
      <c r="I1281" s="106"/>
      <c r="J1281" s="106"/>
      <c r="K1281" s="106"/>
      <c r="L1281" s="106"/>
      <c r="M1281" s="53"/>
      <c r="N1281" s="53"/>
      <c r="O1281" s="53"/>
      <c r="P1281" s="53"/>
      <c r="Q1281" s="53"/>
      <c r="R1281" s="53"/>
      <c r="S1281" s="53"/>
      <c r="T1281" s="52">
        <f t="shared" si="298"/>
        <v>0</v>
      </c>
      <c r="V1281" s="51">
        <f t="shared" si="299"/>
        <v>0</v>
      </c>
      <c r="AG1281">
        <v>0</v>
      </c>
      <c r="AH1281">
        <v>0</v>
      </c>
      <c r="AY1281">
        <v>0</v>
      </c>
    </row>
    <row r="1282" spans="1:51" x14ac:dyDescent="0.25">
      <c r="A1282" s="12" t="s">
        <v>1152</v>
      </c>
      <c r="C1282" s="53">
        <v>98147.333333333328</v>
      </c>
      <c r="D1282" s="53"/>
      <c r="E1282" s="53"/>
      <c r="F1282" s="106"/>
      <c r="G1282" s="106"/>
      <c r="H1282" s="106"/>
      <c r="I1282" s="106"/>
      <c r="J1282" s="106"/>
      <c r="K1282" s="106"/>
      <c r="L1282" s="106"/>
      <c r="M1282" s="53"/>
      <c r="N1282" s="53"/>
      <c r="O1282" s="53"/>
      <c r="P1282" s="53"/>
      <c r="Q1282" s="53"/>
      <c r="R1282" s="53"/>
      <c r="S1282" s="53"/>
      <c r="T1282" s="52">
        <f t="shared" si="298"/>
        <v>0</v>
      </c>
      <c r="V1282" s="51">
        <f t="shared" si="299"/>
        <v>0</v>
      </c>
      <c r="AG1282">
        <v>0</v>
      </c>
      <c r="AH1282">
        <v>0</v>
      </c>
      <c r="AY1282">
        <v>0</v>
      </c>
    </row>
    <row r="1283" spans="1:51" x14ac:dyDescent="0.25">
      <c r="A1283" s="12" t="s">
        <v>1153</v>
      </c>
      <c r="C1283" s="53"/>
      <c r="D1283" s="53"/>
      <c r="E1283" s="53"/>
      <c r="F1283" s="106"/>
      <c r="G1283" s="106"/>
      <c r="H1283" s="106"/>
      <c r="I1283" s="106"/>
      <c r="J1283" s="106"/>
      <c r="K1283" s="106"/>
      <c r="L1283" s="106"/>
      <c r="M1283" s="53"/>
      <c r="N1283" s="53"/>
      <c r="O1283" s="53"/>
      <c r="P1283" s="53"/>
      <c r="Q1283" s="53"/>
      <c r="R1283" s="53"/>
      <c r="S1283" s="53"/>
      <c r="T1283" s="52">
        <f t="shared" si="298"/>
        <v>0</v>
      </c>
      <c r="V1283" s="51">
        <f t="shared" si="299"/>
        <v>0</v>
      </c>
      <c r="AG1283">
        <v>0</v>
      </c>
      <c r="AH1283">
        <v>0</v>
      </c>
      <c r="AY1283">
        <v>0</v>
      </c>
    </row>
    <row r="1284" spans="1:51" x14ac:dyDescent="0.25">
      <c r="A1284" s="18" t="s">
        <v>1154</v>
      </c>
      <c r="C1284" s="53"/>
      <c r="D1284" s="53"/>
      <c r="E1284" s="53"/>
      <c r="F1284" s="106"/>
      <c r="G1284" s="106"/>
      <c r="H1284" s="106"/>
      <c r="I1284" s="106"/>
      <c r="J1284" s="106"/>
      <c r="K1284" s="106"/>
      <c r="L1284" s="106"/>
      <c r="M1284" s="53"/>
      <c r="N1284" s="53"/>
      <c r="O1284" s="53"/>
      <c r="P1284" s="53"/>
      <c r="Q1284" s="53"/>
      <c r="R1284" s="53"/>
      <c r="S1284" s="70">
        <v>372</v>
      </c>
      <c r="T1284" s="52">
        <f t="shared" si="298"/>
        <v>14946.35963459196</v>
      </c>
      <c r="V1284" s="51" t="e">
        <f>$AY$1*#REF!</f>
        <v>#REF!</v>
      </c>
      <c r="AG1284">
        <v>0</v>
      </c>
      <c r="AH1284">
        <v>0</v>
      </c>
      <c r="AY1284">
        <v>0</v>
      </c>
    </row>
    <row r="1285" spans="1:51" x14ac:dyDescent="0.25">
      <c r="A1285" s="14" t="s">
        <v>1155</v>
      </c>
      <c r="C1285" s="53"/>
      <c r="D1285" s="53"/>
      <c r="E1285" s="53"/>
      <c r="F1285" s="106" t="s">
        <v>1332</v>
      </c>
      <c r="G1285" s="106"/>
      <c r="H1285" s="106"/>
      <c r="I1285" s="106"/>
      <c r="J1285" s="106"/>
      <c r="K1285" s="106" t="s">
        <v>1332</v>
      </c>
      <c r="L1285" s="106"/>
      <c r="M1285" s="106"/>
      <c r="N1285" s="106"/>
      <c r="O1285" s="54">
        <v>250</v>
      </c>
      <c r="P1285" s="54">
        <v>12125</v>
      </c>
      <c r="Q1285" s="54"/>
      <c r="R1285" s="54"/>
      <c r="S1285" s="70">
        <v>341</v>
      </c>
      <c r="T1285" s="52">
        <f t="shared" si="298"/>
        <v>13700.829665042629</v>
      </c>
      <c r="V1285" s="51">
        <f>$AY$1*H1286</f>
        <v>0</v>
      </c>
      <c r="AG1285" t="e">
        <v>#VALUE!</v>
      </c>
      <c r="AH1285" t="e">
        <v>#VALUE!</v>
      </c>
      <c r="AY1285">
        <v>0</v>
      </c>
    </row>
    <row r="1286" spans="1:51" x14ac:dyDescent="0.25">
      <c r="A1286" s="14" t="s">
        <v>1156</v>
      </c>
      <c r="C1286" s="53"/>
      <c r="D1286" s="53"/>
      <c r="E1286" s="53"/>
      <c r="F1286" s="53"/>
      <c r="G1286" s="53"/>
      <c r="H1286" s="52">
        <f t="shared" ref="H1286:H1293" si="300">G1286*$AD$1</f>
        <v>0</v>
      </c>
      <c r="K1286" s="53"/>
      <c r="L1286" s="52">
        <f t="shared" ref="L1286:L1293" si="301">K1286*AF$1</f>
        <v>0</v>
      </c>
      <c r="O1286" s="54">
        <v>80</v>
      </c>
      <c r="P1286" s="54">
        <v>3880</v>
      </c>
      <c r="Q1286" s="54"/>
      <c r="R1286" s="54"/>
      <c r="S1286" s="53"/>
      <c r="T1286" s="52">
        <f t="shared" si="298"/>
        <v>0</v>
      </c>
      <c r="V1286" s="51">
        <f t="shared" ref="V1286:V1303" si="302">$AY$1*H1288</f>
        <v>0</v>
      </c>
      <c r="AG1286">
        <v>0</v>
      </c>
      <c r="AH1286">
        <v>0</v>
      </c>
      <c r="AY1286">
        <v>0</v>
      </c>
    </row>
    <row r="1287" spans="1:51" x14ac:dyDescent="0.25">
      <c r="A1287" s="17" t="s">
        <v>1157</v>
      </c>
      <c r="C1287" s="53"/>
      <c r="D1287" s="53"/>
      <c r="E1287" s="53"/>
      <c r="F1287" s="53"/>
      <c r="G1287" s="53"/>
      <c r="H1287" s="52">
        <f t="shared" si="300"/>
        <v>0</v>
      </c>
      <c r="K1287" s="53"/>
      <c r="L1287" s="52">
        <f t="shared" si="301"/>
        <v>0</v>
      </c>
      <c r="O1287" s="54">
        <v>270</v>
      </c>
      <c r="P1287" s="54">
        <v>13095</v>
      </c>
      <c r="Q1287" s="54"/>
      <c r="R1287" s="54"/>
      <c r="S1287" s="70">
        <v>878</v>
      </c>
      <c r="T1287" s="52">
        <f t="shared" si="298"/>
        <v>35276.623008526185</v>
      </c>
      <c r="V1287" s="51">
        <f t="shared" si="302"/>
        <v>0</v>
      </c>
      <c r="AG1287">
        <v>0</v>
      </c>
      <c r="AH1287">
        <v>0</v>
      </c>
      <c r="AY1287">
        <v>0</v>
      </c>
    </row>
    <row r="1288" spans="1:51" x14ac:dyDescent="0.25">
      <c r="A1288" s="17" t="s">
        <v>1158</v>
      </c>
      <c r="C1288" s="53"/>
      <c r="D1288" s="53"/>
      <c r="E1288" s="53"/>
      <c r="F1288" s="53"/>
      <c r="G1288" s="53"/>
      <c r="H1288" s="52">
        <f t="shared" si="300"/>
        <v>0</v>
      </c>
      <c r="K1288" s="53"/>
      <c r="L1288" s="52">
        <f t="shared" si="301"/>
        <v>0</v>
      </c>
      <c r="O1288" s="53"/>
      <c r="P1288" s="53"/>
      <c r="Q1288" s="53"/>
      <c r="R1288" s="53"/>
      <c r="S1288" s="70">
        <v>921</v>
      </c>
      <c r="T1288" s="52">
        <f t="shared" si="298"/>
        <v>37004.293611449451</v>
      </c>
      <c r="V1288" s="51">
        <f t="shared" si="302"/>
        <v>0</v>
      </c>
      <c r="AG1288">
        <v>0</v>
      </c>
      <c r="AH1288">
        <v>0</v>
      </c>
      <c r="AY1288">
        <v>0</v>
      </c>
    </row>
    <row r="1289" spans="1:51" x14ac:dyDescent="0.25">
      <c r="A1289" s="17" t="s">
        <v>1159</v>
      </c>
      <c r="C1289" s="53"/>
      <c r="D1289" s="53"/>
      <c r="E1289" s="53"/>
      <c r="F1289" s="53"/>
      <c r="G1289" s="53"/>
      <c r="H1289" s="52">
        <f t="shared" si="300"/>
        <v>0</v>
      </c>
      <c r="K1289" s="53"/>
      <c r="L1289" s="52">
        <f t="shared" si="301"/>
        <v>0</v>
      </c>
      <c r="O1289" s="53"/>
      <c r="P1289" s="53"/>
      <c r="Q1289" s="53"/>
      <c r="R1289" s="53"/>
      <c r="S1289" s="70">
        <v>882</v>
      </c>
      <c r="T1289" s="52">
        <f t="shared" si="298"/>
        <v>35437.336552984161</v>
      </c>
      <c r="V1289" s="51">
        <f t="shared" si="302"/>
        <v>0</v>
      </c>
      <c r="AG1289">
        <v>0</v>
      </c>
      <c r="AH1289">
        <v>0</v>
      </c>
      <c r="AY1289">
        <v>0</v>
      </c>
    </row>
    <row r="1290" spans="1:51" x14ac:dyDescent="0.25">
      <c r="A1290" s="14" t="s">
        <v>1160</v>
      </c>
      <c r="C1290" s="53"/>
      <c r="D1290" s="53"/>
      <c r="E1290" s="53"/>
      <c r="F1290" s="53"/>
      <c r="G1290" s="53"/>
      <c r="H1290" s="52">
        <f t="shared" si="300"/>
        <v>0</v>
      </c>
      <c r="K1290" s="53"/>
      <c r="L1290" s="52">
        <f t="shared" si="301"/>
        <v>0</v>
      </c>
      <c r="O1290" s="54">
        <v>200</v>
      </c>
      <c r="P1290" s="54">
        <v>9700</v>
      </c>
      <c r="Q1290" s="54"/>
      <c r="R1290" s="54"/>
      <c r="S1290" s="70">
        <v>957</v>
      </c>
      <c r="T1290" s="52">
        <f t="shared" si="298"/>
        <v>38450.715511571252</v>
      </c>
      <c r="V1290" s="51">
        <f t="shared" si="302"/>
        <v>0</v>
      </c>
      <c r="AG1290">
        <v>0</v>
      </c>
      <c r="AH1290">
        <v>0</v>
      </c>
      <c r="AY1290">
        <v>0</v>
      </c>
    </row>
    <row r="1291" spans="1:51" x14ac:dyDescent="0.25">
      <c r="A1291" s="14" t="s">
        <v>1161</v>
      </c>
      <c r="C1291" s="53"/>
      <c r="D1291" s="53">
        <v>1800</v>
      </c>
      <c r="E1291" s="53">
        <v>4365.9467218</v>
      </c>
      <c r="F1291" s="53"/>
      <c r="G1291" s="53"/>
      <c r="H1291" s="52">
        <f t="shared" si="300"/>
        <v>0</v>
      </c>
      <c r="K1291" s="53"/>
      <c r="L1291" s="52">
        <f t="shared" si="301"/>
        <v>0</v>
      </c>
      <c r="O1291" s="54">
        <v>250</v>
      </c>
      <c r="P1291" s="54">
        <v>12125</v>
      </c>
      <c r="Q1291" s="54"/>
      <c r="R1291" s="54"/>
      <c r="S1291" s="53"/>
      <c r="T1291" s="52">
        <f t="shared" si="298"/>
        <v>0</v>
      </c>
      <c r="V1291" s="51">
        <f t="shared" si="302"/>
        <v>0</v>
      </c>
      <c r="AG1291">
        <v>0</v>
      </c>
      <c r="AH1291">
        <v>0</v>
      </c>
      <c r="AY1291">
        <v>0</v>
      </c>
    </row>
    <row r="1292" spans="1:51" x14ac:dyDescent="0.25">
      <c r="A1292" s="18" t="s">
        <v>1323</v>
      </c>
      <c r="B1292" s="52">
        <v>1</v>
      </c>
      <c r="C1292" s="53"/>
      <c r="D1292" s="53"/>
      <c r="E1292" s="53"/>
      <c r="F1292" s="53"/>
      <c r="G1292" s="53"/>
      <c r="H1292" s="52">
        <f t="shared" si="300"/>
        <v>0</v>
      </c>
      <c r="K1292" s="53"/>
      <c r="L1292" s="52">
        <f t="shared" si="301"/>
        <v>0</v>
      </c>
      <c r="O1292" s="54"/>
      <c r="P1292" s="54"/>
      <c r="Q1292" s="54"/>
      <c r="R1292" s="54"/>
      <c r="S1292" s="53"/>
      <c r="T1292" s="52">
        <f t="shared" si="298"/>
        <v>0</v>
      </c>
      <c r="V1292" s="51">
        <f t="shared" si="302"/>
        <v>25333.594548204044</v>
      </c>
      <c r="AG1292">
        <v>0</v>
      </c>
      <c r="AH1292">
        <v>0</v>
      </c>
      <c r="AY1292">
        <v>0</v>
      </c>
    </row>
    <row r="1293" spans="1:51" x14ac:dyDescent="0.25">
      <c r="A1293" s="18" t="s">
        <v>1162</v>
      </c>
      <c r="C1293" s="53"/>
      <c r="D1293" s="53"/>
      <c r="E1293" s="53"/>
      <c r="F1293" s="53"/>
      <c r="G1293" s="53"/>
      <c r="H1293" s="52">
        <f t="shared" si="300"/>
        <v>0</v>
      </c>
      <c r="K1293" s="53"/>
      <c r="L1293" s="52">
        <f t="shared" si="301"/>
        <v>0</v>
      </c>
      <c r="O1293" s="53"/>
      <c r="P1293" s="53"/>
      <c r="Q1293" s="53"/>
      <c r="R1293" s="53"/>
      <c r="S1293" s="70">
        <v>493</v>
      </c>
      <c r="T1293" s="52">
        <f t="shared" si="298"/>
        <v>19807.944354445797</v>
      </c>
      <c r="V1293" s="51">
        <f t="shared" si="302"/>
        <v>0</v>
      </c>
      <c r="AG1293">
        <v>0</v>
      </c>
      <c r="AH1293">
        <v>0</v>
      </c>
      <c r="AY1293">
        <v>0</v>
      </c>
    </row>
    <row r="1294" spans="1:51" x14ac:dyDescent="0.25">
      <c r="A1294" s="15" t="s">
        <v>1163</v>
      </c>
      <c r="C1294" s="53"/>
      <c r="D1294" s="53"/>
      <c r="E1294" s="53"/>
      <c r="F1294" s="106">
        <v>1160</v>
      </c>
      <c r="G1294" s="106">
        <v>696</v>
      </c>
      <c r="H1294" s="106">
        <f>AY1294</f>
        <v>26179.571758341765</v>
      </c>
      <c r="I1294" s="106"/>
      <c r="J1294" s="106"/>
      <c r="K1294" s="106">
        <v>165</v>
      </c>
      <c r="L1294" s="106">
        <f>K1294*AF1</f>
        <v>4950</v>
      </c>
      <c r="M1294" s="53"/>
      <c r="N1294" s="53"/>
      <c r="O1294" s="53"/>
      <c r="P1294" s="53"/>
      <c r="Q1294" s="53"/>
      <c r="R1294" s="53"/>
      <c r="S1294" s="53"/>
      <c r="T1294" s="52">
        <f t="shared" si="298"/>
        <v>0</v>
      </c>
      <c r="V1294" s="51">
        <f t="shared" si="302"/>
        <v>87211.627209047263</v>
      </c>
      <c r="AG1294">
        <v>696</v>
      </c>
      <c r="AH1294">
        <v>464</v>
      </c>
      <c r="AY1294">
        <v>26179.571758341765</v>
      </c>
    </row>
    <row r="1295" spans="1:51" x14ac:dyDescent="0.25">
      <c r="A1295" s="15" t="s">
        <v>1164</v>
      </c>
      <c r="C1295" s="53"/>
      <c r="D1295" s="53"/>
      <c r="E1295" s="53"/>
      <c r="F1295" s="106"/>
      <c r="G1295" s="106"/>
      <c r="H1295" s="106"/>
      <c r="I1295" s="106"/>
      <c r="J1295" s="106"/>
      <c r="K1295" s="106"/>
      <c r="L1295" s="106"/>
      <c r="M1295" s="53"/>
      <c r="N1295" s="53"/>
      <c r="O1295" s="53"/>
      <c r="P1295" s="53"/>
      <c r="Q1295" s="53"/>
      <c r="R1295" s="53"/>
      <c r="S1295" s="70">
        <v>587</v>
      </c>
      <c r="T1295" s="52">
        <f t="shared" si="298"/>
        <v>23584.712649208279</v>
      </c>
      <c r="V1295" s="51">
        <f t="shared" si="302"/>
        <v>0</v>
      </c>
      <c r="AG1295">
        <v>0</v>
      </c>
      <c r="AH1295">
        <v>0</v>
      </c>
      <c r="AY1295">
        <v>0</v>
      </c>
    </row>
    <row r="1296" spans="1:51" x14ac:dyDescent="0.25">
      <c r="A1296" s="15" t="s">
        <v>1165</v>
      </c>
      <c r="C1296" s="53"/>
      <c r="D1296" s="53"/>
      <c r="E1296" s="53"/>
      <c r="F1296" s="106">
        <v>3993.5</v>
      </c>
      <c r="G1296" s="106">
        <v>2396</v>
      </c>
      <c r="H1296" s="106">
        <f>AY1296</f>
        <v>90123.928064636304</v>
      </c>
      <c r="I1296" s="106"/>
      <c r="J1296" s="106"/>
      <c r="K1296" s="106">
        <v>1046.5</v>
      </c>
      <c r="L1296" s="106">
        <f>K1296*AF1</f>
        <v>31395</v>
      </c>
      <c r="M1296" s="53"/>
      <c r="N1296" s="53"/>
      <c r="O1296" s="53"/>
      <c r="P1296" s="53"/>
      <c r="Q1296" s="53"/>
      <c r="R1296" s="53"/>
      <c r="S1296" s="53"/>
      <c r="T1296" s="52">
        <f t="shared" si="298"/>
        <v>0</v>
      </c>
      <c r="V1296" s="51">
        <f t="shared" si="302"/>
        <v>0</v>
      </c>
      <c r="AG1296">
        <v>2396.1</v>
      </c>
      <c r="AH1296">
        <v>1597.4</v>
      </c>
      <c r="AY1296">
        <v>90123.928064636304</v>
      </c>
    </row>
    <row r="1297" spans="1:51" x14ac:dyDescent="0.25">
      <c r="A1297" s="15" t="s">
        <v>1166</v>
      </c>
      <c r="C1297" s="53"/>
      <c r="D1297" s="53"/>
      <c r="E1297" s="53"/>
      <c r="F1297" s="106"/>
      <c r="G1297" s="106"/>
      <c r="H1297" s="106"/>
      <c r="I1297" s="106"/>
      <c r="J1297" s="106"/>
      <c r="K1297" s="106"/>
      <c r="L1297" s="106"/>
      <c r="M1297" s="53"/>
      <c r="N1297" s="53"/>
      <c r="O1297" s="53"/>
      <c r="P1297" s="53"/>
      <c r="Q1297" s="53"/>
      <c r="R1297" s="53"/>
      <c r="S1297" s="53"/>
      <c r="T1297" s="52">
        <f t="shared" si="298"/>
        <v>0</v>
      </c>
      <c r="V1297" s="51">
        <f t="shared" si="302"/>
        <v>25584.746563121582</v>
      </c>
      <c r="AG1297">
        <v>0</v>
      </c>
      <c r="AH1297">
        <v>0</v>
      </c>
      <c r="AY1297">
        <v>0</v>
      </c>
    </row>
    <row r="1298" spans="1:51" x14ac:dyDescent="0.25">
      <c r="A1298" s="15" t="s">
        <v>1167</v>
      </c>
      <c r="C1298" s="53"/>
      <c r="D1298" s="53"/>
      <c r="E1298" s="53"/>
      <c r="F1298" s="106"/>
      <c r="G1298" s="106"/>
      <c r="H1298" s="106"/>
      <c r="I1298" s="106"/>
      <c r="J1298" s="106"/>
      <c r="K1298" s="106"/>
      <c r="L1298" s="106"/>
      <c r="M1298" s="53"/>
      <c r="N1298" s="53"/>
      <c r="O1298" s="53"/>
      <c r="P1298" s="53"/>
      <c r="Q1298" s="53"/>
      <c r="R1298" s="53"/>
      <c r="S1298" s="53"/>
      <c r="T1298" s="52">
        <f t="shared" si="298"/>
        <v>0</v>
      </c>
      <c r="V1298" s="51">
        <f t="shared" si="302"/>
        <v>0</v>
      </c>
      <c r="AG1298">
        <v>0</v>
      </c>
      <c r="AH1298">
        <v>0</v>
      </c>
      <c r="AY1298">
        <v>0</v>
      </c>
    </row>
    <row r="1299" spans="1:51" x14ac:dyDescent="0.25">
      <c r="A1299" s="13" t="s">
        <v>1168</v>
      </c>
      <c r="C1299" s="53"/>
      <c r="D1299" s="53"/>
      <c r="E1299" s="53"/>
      <c r="F1299" s="106">
        <v>1171.5</v>
      </c>
      <c r="G1299" s="106">
        <v>702.9</v>
      </c>
      <c r="H1299" s="106">
        <f>AY1299</f>
        <v>26439.11061629084</v>
      </c>
      <c r="I1299" s="106"/>
      <c r="J1299" s="106"/>
      <c r="K1299" s="106">
        <v>182.6</v>
      </c>
      <c r="L1299" s="106">
        <f>K1299*AF1</f>
        <v>5478</v>
      </c>
      <c r="M1299" s="53"/>
      <c r="N1299" s="53"/>
      <c r="O1299" s="53"/>
      <c r="P1299" s="53"/>
      <c r="Q1299" s="53"/>
      <c r="R1299" s="53"/>
      <c r="S1299" s="70">
        <v>820</v>
      </c>
      <c r="T1299" s="52">
        <f t="shared" si="298"/>
        <v>32946.2766138855</v>
      </c>
      <c r="V1299" s="51">
        <f t="shared" si="302"/>
        <v>17762.63525793617</v>
      </c>
      <c r="AG1299">
        <v>702.9</v>
      </c>
      <c r="AH1299">
        <v>468.6</v>
      </c>
      <c r="AY1299">
        <v>26439.11061629084</v>
      </c>
    </row>
    <row r="1300" spans="1:51" x14ac:dyDescent="0.25">
      <c r="A1300" s="13" t="s">
        <v>1169</v>
      </c>
      <c r="C1300" s="53"/>
      <c r="D1300" s="53"/>
      <c r="E1300" s="53"/>
      <c r="F1300" s="106"/>
      <c r="G1300" s="106"/>
      <c r="H1300" s="106"/>
      <c r="I1300" s="106"/>
      <c r="J1300" s="106"/>
      <c r="K1300" s="106"/>
      <c r="L1300" s="106"/>
      <c r="M1300" s="53"/>
      <c r="N1300" s="53"/>
      <c r="O1300" s="53"/>
      <c r="P1300" s="53"/>
      <c r="Q1300" s="53"/>
      <c r="R1300" s="53"/>
      <c r="S1300" s="70">
        <v>793</v>
      </c>
      <c r="T1300" s="52">
        <f t="shared" si="298"/>
        <v>31861.46018879415</v>
      </c>
      <c r="V1300" s="51">
        <f t="shared" si="302"/>
        <v>0</v>
      </c>
      <c r="AG1300">
        <v>0</v>
      </c>
      <c r="AH1300">
        <v>0</v>
      </c>
      <c r="AY1300">
        <v>0</v>
      </c>
    </row>
    <row r="1301" spans="1:51" x14ac:dyDescent="0.25">
      <c r="A1301" s="13" t="s">
        <v>1170</v>
      </c>
      <c r="C1301" s="53"/>
      <c r="D1301" s="53"/>
      <c r="E1301" s="53"/>
      <c r="F1301" s="106">
        <v>814</v>
      </c>
      <c r="G1301" s="106">
        <v>488</v>
      </c>
      <c r="H1301" s="106">
        <f>AY1301</f>
        <v>18355.791692630431</v>
      </c>
      <c r="I1301" s="106"/>
      <c r="J1301" s="106"/>
      <c r="K1301" s="106">
        <v>101.2</v>
      </c>
      <c r="L1301" s="106">
        <f>K1301*AF1</f>
        <v>3036</v>
      </c>
      <c r="M1301" s="53"/>
      <c r="N1301" s="53"/>
      <c r="O1301" s="53"/>
      <c r="P1301" s="53"/>
      <c r="Q1301" s="53"/>
      <c r="R1301" s="53"/>
      <c r="S1301" s="70">
        <v>915</v>
      </c>
      <c r="T1301" s="52">
        <f t="shared" si="298"/>
        <v>36763.22329476248</v>
      </c>
      <c r="V1301" s="51">
        <f t="shared" si="302"/>
        <v>0</v>
      </c>
      <c r="AG1301">
        <v>488.4</v>
      </c>
      <c r="AH1301">
        <v>325.60000000000002</v>
      </c>
      <c r="AY1301">
        <v>18355.791692630431</v>
      </c>
    </row>
    <row r="1302" spans="1:51" x14ac:dyDescent="0.25">
      <c r="A1302" s="13" t="s">
        <v>1171</v>
      </c>
      <c r="C1302" s="53"/>
      <c r="D1302" s="53"/>
      <c r="E1302" s="53"/>
      <c r="F1302" s="106"/>
      <c r="G1302" s="106"/>
      <c r="H1302" s="106"/>
      <c r="I1302" s="106"/>
      <c r="J1302" s="106"/>
      <c r="K1302" s="106"/>
      <c r="L1302" s="106"/>
      <c r="M1302" s="53"/>
      <c r="N1302" s="53"/>
      <c r="O1302" s="53"/>
      <c r="P1302" s="53"/>
      <c r="Q1302" s="53"/>
      <c r="R1302" s="53"/>
      <c r="S1302" s="70">
        <v>915</v>
      </c>
      <c r="T1302" s="52">
        <f t="shared" si="298"/>
        <v>36763.22329476248</v>
      </c>
      <c r="V1302" s="51">
        <f t="shared" si="302"/>
        <v>701311.06264090026</v>
      </c>
      <c r="AG1302">
        <v>0</v>
      </c>
      <c r="AH1302">
        <v>0</v>
      </c>
      <c r="AY1302">
        <v>0</v>
      </c>
    </row>
    <row r="1303" spans="1:51" x14ac:dyDescent="0.25">
      <c r="A1303" s="18" t="s">
        <v>1172</v>
      </c>
      <c r="C1303" s="53"/>
      <c r="D1303" s="53"/>
      <c r="E1303" s="53"/>
      <c r="F1303" s="53"/>
      <c r="G1303" s="53"/>
      <c r="H1303" s="52">
        <f t="shared" ref="H1303" si="303">G1303*$AD$1</f>
        <v>0</v>
      </c>
      <c r="K1303" s="53"/>
      <c r="L1303" s="52">
        <f>K1303*AF$1</f>
        <v>0</v>
      </c>
      <c r="O1303" s="53"/>
      <c r="P1303" s="53"/>
      <c r="Q1303" s="53"/>
      <c r="R1303" s="53"/>
      <c r="S1303" s="70">
        <v>1597</v>
      </c>
      <c r="T1303" s="52">
        <f t="shared" si="298"/>
        <v>64164.882624847742</v>
      </c>
      <c r="V1303" s="51">
        <f t="shared" si="302"/>
        <v>0</v>
      </c>
      <c r="AG1303">
        <v>0</v>
      </c>
      <c r="AH1303">
        <v>0</v>
      </c>
      <c r="AY1303">
        <v>0</v>
      </c>
    </row>
    <row r="1304" spans="1:51" x14ac:dyDescent="0.25">
      <c r="A1304" s="29" t="s">
        <v>4</v>
      </c>
      <c r="B1304" s="20">
        <f>SUM(B1209:B1303)</f>
        <v>1</v>
      </c>
      <c r="C1304" s="20">
        <f t="shared" ref="C1304:T1304" si="304">SUM(C1209:C1303)</f>
        <v>294442</v>
      </c>
      <c r="D1304" s="20">
        <f t="shared" si="304"/>
        <v>17793</v>
      </c>
      <c r="E1304" s="20">
        <f t="shared" si="304"/>
        <v>1207932.7471315998</v>
      </c>
      <c r="F1304" s="20">
        <f t="shared" si="304"/>
        <v>32116</v>
      </c>
      <c r="G1304" s="20">
        <f t="shared" si="304"/>
        <v>19267.400000000001</v>
      </c>
      <c r="H1304" s="20">
        <f t="shared" si="304"/>
        <v>724730.28864464664</v>
      </c>
      <c r="I1304" s="20">
        <f t="shared" si="304"/>
        <v>0</v>
      </c>
      <c r="J1304" s="20">
        <f t="shared" si="304"/>
        <v>0</v>
      </c>
      <c r="K1304" s="20">
        <f t="shared" si="304"/>
        <v>5919.8</v>
      </c>
      <c r="L1304" s="20">
        <f t="shared" si="304"/>
        <v>177594</v>
      </c>
      <c r="M1304" s="20">
        <f t="shared" si="304"/>
        <v>0</v>
      </c>
      <c r="N1304" s="20">
        <f t="shared" si="304"/>
        <v>0</v>
      </c>
      <c r="O1304" s="20">
        <f t="shared" si="304"/>
        <v>7445</v>
      </c>
      <c r="P1304" s="20">
        <f t="shared" si="304"/>
        <v>362290</v>
      </c>
      <c r="Q1304" s="20">
        <f t="shared" si="304"/>
        <v>0</v>
      </c>
      <c r="R1304" s="20">
        <f t="shared" si="304"/>
        <v>0</v>
      </c>
      <c r="S1304" s="20">
        <f t="shared" si="304"/>
        <v>16420</v>
      </c>
      <c r="T1304" s="20">
        <f t="shared" si="304"/>
        <v>659729.09999999974</v>
      </c>
      <c r="U1304" s="34"/>
      <c r="V1304" s="51">
        <f>$AY$1*H1307</f>
        <v>0</v>
      </c>
      <c r="W1304" s="34"/>
      <c r="X1304" s="34"/>
      <c r="Y1304" s="34"/>
      <c r="Z1304" s="34"/>
      <c r="AA1304" s="34"/>
      <c r="AB1304" s="34"/>
      <c r="AC1304" s="34"/>
      <c r="AG1304">
        <v>19269.599999999999</v>
      </c>
      <c r="AH1304">
        <v>12846.400000000001</v>
      </c>
      <c r="AY1304">
        <v>724730.28864464664</v>
      </c>
    </row>
    <row r="1305" spans="1:51" hidden="1" x14ac:dyDescent="0.25">
      <c r="A1305" s="29" t="s">
        <v>1425</v>
      </c>
      <c r="B1305" s="20"/>
      <c r="C1305" s="20"/>
      <c r="D1305" s="20">
        <v>17793</v>
      </c>
      <c r="E1305" s="20">
        <v>1207932.7471315998</v>
      </c>
      <c r="F1305" s="20">
        <v>32116</v>
      </c>
      <c r="G1305" s="20"/>
      <c r="H1305" s="20"/>
      <c r="I1305" s="20">
        <v>0</v>
      </c>
      <c r="J1305" s="20">
        <v>0</v>
      </c>
      <c r="K1305" s="20"/>
      <c r="L1305" s="20"/>
      <c r="M1305" s="20">
        <v>163</v>
      </c>
      <c r="N1305" s="20">
        <v>4890</v>
      </c>
      <c r="O1305" s="20"/>
      <c r="P1305" s="20"/>
      <c r="Q1305" s="20">
        <v>0</v>
      </c>
      <c r="R1305" s="20">
        <v>0</v>
      </c>
      <c r="S1305" s="20"/>
      <c r="T1305" s="20"/>
      <c r="U1305" s="34"/>
      <c r="V1305" s="51">
        <f>$AY$1*H1308</f>
        <v>0</v>
      </c>
      <c r="W1305" s="34"/>
      <c r="X1305" s="34"/>
      <c r="Y1305" s="34"/>
      <c r="Z1305" s="34"/>
      <c r="AA1305" s="34"/>
      <c r="AB1305" s="34"/>
      <c r="AC1305" s="34"/>
      <c r="AY1305">
        <v>0</v>
      </c>
    </row>
    <row r="1306" spans="1:51" x14ac:dyDescent="0.25">
      <c r="A1306" s="29" t="s">
        <v>1448</v>
      </c>
      <c r="B1306" s="20"/>
      <c r="C1306" s="20"/>
      <c r="D1306" s="20"/>
      <c r="E1306" s="20"/>
      <c r="F1306" s="20"/>
      <c r="G1306" s="110">
        <f>H1304/G1304</f>
        <v>37.614327238996779</v>
      </c>
      <c r="H1306" s="111"/>
      <c r="I1306" s="20"/>
      <c r="J1306" s="20"/>
      <c r="K1306" s="110">
        <f>L1304/K1304</f>
        <v>30</v>
      </c>
      <c r="L1306" s="111"/>
      <c r="M1306" s="20"/>
      <c r="N1306" s="20"/>
      <c r="O1306" s="110">
        <f>P1304/O1304</f>
        <v>48.66218938885158</v>
      </c>
      <c r="P1306" s="111"/>
      <c r="Q1306" s="20"/>
      <c r="R1306" s="20"/>
      <c r="S1306" s="110">
        <f>T1304/S1304</f>
        <v>40.178386114494501</v>
      </c>
      <c r="T1306" s="111"/>
      <c r="U1306" s="34"/>
      <c r="W1306" s="34"/>
      <c r="X1306" s="34"/>
      <c r="Y1306" s="34"/>
      <c r="Z1306" s="34"/>
      <c r="AA1306" s="34"/>
      <c r="AB1306" s="34"/>
      <c r="AC1306" s="34"/>
    </row>
    <row r="1307" spans="1:51" x14ac:dyDescent="0.25">
      <c r="A1307" s="114" t="s">
        <v>1173</v>
      </c>
      <c r="B1307" s="114"/>
      <c r="C1307" s="114"/>
      <c r="D1307" s="114"/>
      <c r="E1307" s="114"/>
      <c r="F1307" s="114"/>
      <c r="G1307" s="114"/>
      <c r="H1307" s="114"/>
      <c r="I1307" s="114"/>
      <c r="J1307" s="114"/>
      <c r="K1307" s="114"/>
      <c r="L1307" s="114"/>
      <c r="M1307" s="114"/>
      <c r="N1307" s="114"/>
      <c r="O1307" s="114"/>
      <c r="P1307" s="114"/>
      <c r="Q1307" s="114"/>
      <c r="R1307" s="114"/>
      <c r="S1307" s="114"/>
      <c r="T1307" s="114"/>
      <c r="U1307" s="32"/>
      <c r="V1307" s="51">
        <f t="shared" ref="V1307:V1322" si="305">$AY$1*H1309</f>
        <v>0</v>
      </c>
      <c r="W1307" s="32"/>
      <c r="X1307" s="32"/>
      <c r="Y1307" s="32"/>
      <c r="Z1307" s="32"/>
      <c r="AA1307" s="32"/>
      <c r="AB1307" s="32"/>
      <c r="AC1307" s="32"/>
      <c r="AG1307">
        <v>0</v>
      </c>
      <c r="AH1307">
        <v>0</v>
      </c>
      <c r="AY1307">
        <v>0</v>
      </c>
    </row>
    <row r="1308" spans="1:51" x14ac:dyDescent="0.25">
      <c r="A1308" s="15" t="s">
        <v>1174</v>
      </c>
      <c r="H1308" s="52">
        <f t="shared" ref="H1308:H1325" si="306">G1308*$AD$1</f>
        <v>0</v>
      </c>
      <c r="K1308" s="53"/>
      <c r="L1308" s="52">
        <f t="shared" ref="L1308:L1325" si="307">K1308*AF$1</f>
        <v>0</v>
      </c>
      <c r="S1308" s="53">
        <v>30</v>
      </c>
      <c r="T1308" s="52">
        <f t="shared" ref="T1308:T1326" si="308">S1308*AE$1308</f>
        <v>1212.8617647058825</v>
      </c>
      <c r="V1308" s="51">
        <f t="shared" si="305"/>
        <v>0</v>
      </c>
      <c r="AE1308">
        <v>40.428725490196079</v>
      </c>
      <c r="AG1308">
        <v>0</v>
      </c>
      <c r="AH1308">
        <v>0</v>
      </c>
      <c r="AY1308">
        <v>0</v>
      </c>
    </row>
    <row r="1309" spans="1:51" x14ac:dyDescent="0.25">
      <c r="A1309" s="14" t="s">
        <v>1175</v>
      </c>
      <c r="F1309" s="53"/>
      <c r="G1309" s="53"/>
      <c r="H1309" s="52">
        <f t="shared" si="306"/>
        <v>0</v>
      </c>
      <c r="L1309" s="52">
        <f t="shared" si="307"/>
        <v>0</v>
      </c>
      <c r="O1309" s="54"/>
      <c r="P1309" s="54"/>
      <c r="Q1309" s="54"/>
      <c r="R1309" s="54"/>
      <c r="S1309" s="53">
        <v>30</v>
      </c>
      <c r="T1309" s="52">
        <f t="shared" si="308"/>
        <v>1212.8617647058825</v>
      </c>
      <c r="V1309" s="51">
        <f t="shared" si="305"/>
        <v>0</v>
      </c>
      <c r="AG1309">
        <v>0</v>
      </c>
      <c r="AH1309">
        <v>0</v>
      </c>
      <c r="AY1309">
        <v>0</v>
      </c>
    </row>
    <row r="1310" spans="1:51" x14ac:dyDescent="0.25">
      <c r="A1310" s="13" t="s">
        <v>1176</v>
      </c>
      <c r="F1310" s="53"/>
      <c r="G1310" s="53"/>
      <c r="H1310" s="52">
        <f t="shared" si="306"/>
        <v>0</v>
      </c>
      <c r="K1310" s="53"/>
      <c r="L1310" s="52">
        <f t="shared" si="307"/>
        <v>0</v>
      </c>
      <c r="O1310" s="54"/>
      <c r="P1310" s="54"/>
      <c r="Q1310" s="54"/>
      <c r="R1310" s="54"/>
      <c r="S1310" s="53">
        <v>30</v>
      </c>
      <c r="T1310" s="52">
        <f t="shared" si="308"/>
        <v>1212.8617647058825</v>
      </c>
      <c r="V1310" s="51">
        <f t="shared" si="305"/>
        <v>0</v>
      </c>
      <c r="AG1310">
        <v>0</v>
      </c>
      <c r="AH1310">
        <v>0</v>
      </c>
      <c r="AY1310">
        <v>0</v>
      </c>
    </row>
    <row r="1311" spans="1:51" x14ac:dyDescent="0.25">
      <c r="A1311" s="9" t="s">
        <v>1177</v>
      </c>
      <c r="H1311" s="52">
        <f t="shared" si="306"/>
        <v>0</v>
      </c>
      <c r="L1311" s="52">
        <f t="shared" si="307"/>
        <v>0</v>
      </c>
      <c r="S1311" s="52">
        <v>60</v>
      </c>
      <c r="T1311" s="52">
        <f t="shared" si="308"/>
        <v>2425.723529411765</v>
      </c>
      <c r="V1311" s="51">
        <f t="shared" si="305"/>
        <v>0</v>
      </c>
      <c r="AG1311">
        <v>0</v>
      </c>
      <c r="AH1311">
        <v>0</v>
      </c>
      <c r="AY1311">
        <v>0</v>
      </c>
    </row>
    <row r="1312" spans="1:51" x14ac:dyDescent="0.25">
      <c r="A1312" s="12" t="s">
        <v>1178</v>
      </c>
      <c r="H1312" s="52">
        <f t="shared" si="306"/>
        <v>0</v>
      </c>
      <c r="L1312" s="52">
        <f t="shared" si="307"/>
        <v>0</v>
      </c>
      <c r="S1312" s="52">
        <v>30</v>
      </c>
      <c r="T1312" s="52">
        <f t="shared" si="308"/>
        <v>1212.8617647058825</v>
      </c>
      <c r="V1312" s="51">
        <f t="shared" si="305"/>
        <v>0</v>
      </c>
      <c r="AG1312">
        <v>0</v>
      </c>
      <c r="AH1312">
        <v>0</v>
      </c>
      <c r="AY1312">
        <v>0</v>
      </c>
    </row>
    <row r="1313" spans="1:51" x14ac:dyDescent="0.25">
      <c r="A1313" s="14" t="s">
        <v>1179</v>
      </c>
      <c r="F1313" s="53"/>
      <c r="G1313" s="53"/>
      <c r="H1313" s="52">
        <f t="shared" si="306"/>
        <v>0</v>
      </c>
      <c r="L1313" s="52">
        <f t="shared" si="307"/>
        <v>0</v>
      </c>
      <c r="O1313" s="54"/>
      <c r="P1313" s="54"/>
      <c r="Q1313" s="54"/>
      <c r="R1313" s="54"/>
      <c r="S1313" s="53">
        <v>30</v>
      </c>
      <c r="T1313" s="52">
        <f t="shared" si="308"/>
        <v>1212.8617647058825</v>
      </c>
      <c r="V1313" s="51">
        <f t="shared" si="305"/>
        <v>0</v>
      </c>
      <c r="AG1313">
        <v>0</v>
      </c>
      <c r="AH1313">
        <v>0</v>
      </c>
      <c r="AY1313">
        <v>0</v>
      </c>
    </row>
    <row r="1314" spans="1:51" x14ac:dyDescent="0.25">
      <c r="A1314" s="14" t="s">
        <v>1180</v>
      </c>
      <c r="F1314" s="53"/>
      <c r="G1314" s="53"/>
      <c r="H1314" s="52">
        <f t="shared" si="306"/>
        <v>0</v>
      </c>
      <c r="L1314" s="52">
        <f t="shared" si="307"/>
        <v>0</v>
      </c>
      <c r="O1314" s="54"/>
      <c r="P1314" s="54"/>
      <c r="Q1314" s="54"/>
      <c r="R1314" s="54"/>
      <c r="S1314" s="53">
        <v>30</v>
      </c>
      <c r="T1314" s="52">
        <f t="shared" si="308"/>
        <v>1212.8617647058825</v>
      </c>
      <c r="V1314" s="51">
        <f t="shared" si="305"/>
        <v>0</v>
      </c>
      <c r="AG1314">
        <v>0</v>
      </c>
      <c r="AH1314">
        <v>0</v>
      </c>
      <c r="AY1314">
        <v>0</v>
      </c>
    </row>
    <row r="1315" spans="1:51" x14ac:dyDescent="0.25">
      <c r="A1315" s="14" t="s">
        <v>1181</v>
      </c>
      <c r="F1315" s="53"/>
      <c r="G1315" s="53"/>
      <c r="H1315" s="52">
        <f t="shared" si="306"/>
        <v>0</v>
      </c>
      <c r="K1315" s="53"/>
      <c r="L1315" s="52">
        <f t="shared" si="307"/>
        <v>0</v>
      </c>
      <c r="O1315" s="54">
        <v>150</v>
      </c>
      <c r="P1315" s="54">
        <v>6750</v>
      </c>
      <c r="Q1315" s="54"/>
      <c r="R1315" s="54"/>
      <c r="T1315" s="52">
        <f t="shared" si="308"/>
        <v>0</v>
      </c>
      <c r="V1315" s="51">
        <f t="shared" si="305"/>
        <v>0</v>
      </c>
      <c r="AG1315">
        <v>0</v>
      </c>
      <c r="AH1315">
        <v>0</v>
      </c>
      <c r="AY1315">
        <v>0</v>
      </c>
    </row>
    <row r="1316" spans="1:51" x14ac:dyDescent="0.25">
      <c r="A1316" s="14" t="s">
        <v>1182</v>
      </c>
      <c r="F1316" s="53"/>
      <c r="G1316" s="53"/>
      <c r="H1316" s="52">
        <f t="shared" si="306"/>
        <v>0</v>
      </c>
      <c r="L1316" s="52">
        <f t="shared" si="307"/>
        <v>0</v>
      </c>
      <c r="O1316" s="54">
        <v>200</v>
      </c>
      <c r="P1316" s="54">
        <v>9000</v>
      </c>
      <c r="Q1316" s="54"/>
      <c r="R1316" s="54"/>
      <c r="S1316" s="53"/>
      <c r="T1316" s="52">
        <f t="shared" si="308"/>
        <v>0</v>
      </c>
      <c r="V1316" s="51">
        <f t="shared" si="305"/>
        <v>0</v>
      </c>
      <c r="AG1316">
        <v>0</v>
      </c>
      <c r="AH1316">
        <v>0</v>
      </c>
      <c r="AY1316">
        <v>0</v>
      </c>
    </row>
    <row r="1317" spans="1:51" x14ac:dyDescent="0.25">
      <c r="A1317" s="14" t="s">
        <v>1183</v>
      </c>
      <c r="F1317" s="53"/>
      <c r="G1317" s="53"/>
      <c r="H1317" s="52">
        <f t="shared" si="306"/>
        <v>0</v>
      </c>
      <c r="K1317" s="53"/>
      <c r="L1317" s="52">
        <f t="shared" si="307"/>
        <v>0</v>
      </c>
      <c r="O1317" s="54">
        <v>200</v>
      </c>
      <c r="P1317" s="54">
        <v>9000</v>
      </c>
      <c r="Q1317" s="54"/>
      <c r="R1317" s="54"/>
      <c r="S1317" s="53"/>
      <c r="T1317" s="52">
        <f t="shared" si="308"/>
        <v>0</v>
      </c>
      <c r="V1317" s="51">
        <f t="shared" si="305"/>
        <v>0</v>
      </c>
      <c r="AG1317">
        <v>0</v>
      </c>
      <c r="AH1317">
        <v>0</v>
      </c>
      <c r="AY1317">
        <v>0</v>
      </c>
    </row>
    <row r="1318" spans="1:51" x14ac:dyDescent="0.25">
      <c r="A1318" s="14" t="s">
        <v>1184</v>
      </c>
      <c r="F1318" s="53"/>
      <c r="G1318" s="53"/>
      <c r="H1318" s="52">
        <f t="shared" si="306"/>
        <v>0</v>
      </c>
      <c r="K1318" s="53"/>
      <c r="L1318" s="52">
        <f t="shared" si="307"/>
        <v>0</v>
      </c>
      <c r="O1318" s="54">
        <v>200</v>
      </c>
      <c r="P1318" s="54">
        <v>9000</v>
      </c>
      <c r="Q1318" s="54"/>
      <c r="R1318" s="54"/>
      <c r="S1318" s="53">
        <v>50</v>
      </c>
      <c r="T1318" s="52">
        <f t="shared" si="308"/>
        <v>2021.436274509804</v>
      </c>
      <c r="V1318" s="51">
        <f t="shared" si="305"/>
        <v>0</v>
      </c>
      <c r="AG1318">
        <v>0</v>
      </c>
      <c r="AH1318">
        <v>0</v>
      </c>
      <c r="AY1318">
        <v>0</v>
      </c>
    </row>
    <row r="1319" spans="1:51" x14ac:dyDescent="0.25">
      <c r="A1319" s="14" t="s">
        <v>1185</v>
      </c>
      <c r="F1319" s="53"/>
      <c r="G1319" s="53"/>
      <c r="H1319" s="52">
        <f t="shared" si="306"/>
        <v>0</v>
      </c>
      <c r="K1319" s="53"/>
      <c r="L1319" s="52">
        <f t="shared" si="307"/>
        <v>0</v>
      </c>
      <c r="O1319" s="54">
        <v>200</v>
      </c>
      <c r="P1319" s="54">
        <v>9000</v>
      </c>
      <c r="Q1319" s="54"/>
      <c r="R1319" s="54"/>
      <c r="S1319" s="53">
        <v>50</v>
      </c>
      <c r="T1319" s="52">
        <f t="shared" si="308"/>
        <v>2021.436274509804</v>
      </c>
      <c r="V1319" s="51">
        <f t="shared" si="305"/>
        <v>0</v>
      </c>
      <c r="AG1319">
        <v>0</v>
      </c>
      <c r="AH1319">
        <v>0</v>
      </c>
      <c r="AY1319">
        <v>0</v>
      </c>
    </row>
    <row r="1320" spans="1:51" x14ac:dyDescent="0.25">
      <c r="A1320" s="12" t="s">
        <v>1186</v>
      </c>
      <c r="H1320" s="52">
        <f t="shared" si="306"/>
        <v>0</v>
      </c>
      <c r="L1320" s="52">
        <f t="shared" si="307"/>
        <v>0</v>
      </c>
      <c r="O1320" s="52">
        <v>200</v>
      </c>
      <c r="P1320" s="52">
        <v>9000</v>
      </c>
      <c r="S1320" s="53">
        <v>50</v>
      </c>
      <c r="T1320" s="52">
        <f t="shared" si="308"/>
        <v>2021.436274509804</v>
      </c>
      <c r="V1320" s="51">
        <f t="shared" si="305"/>
        <v>0</v>
      </c>
      <c r="AG1320">
        <v>0</v>
      </c>
      <c r="AH1320">
        <v>0</v>
      </c>
      <c r="AY1320">
        <v>0</v>
      </c>
    </row>
    <row r="1321" spans="1:51" x14ac:dyDescent="0.25">
      <c r="A1321" s="9" t="s">
        <v>1187</v>
      </c>
      <c r="H1321" s="52">
        <f t="shared" si="306"/>
        <v>0</v>
      </c>
      <c r="L1321" s="52">
        <f t="shared" si="307"/>
        <v>0</v>
      </c>
      <c r="S1321" s="52">
        <v>50</v>
      </c>
      <c r="T1321" s="52">
        <f t="shared" si="308"/>
        <v>2021.436274509804</v>
      </c>
      <c r="V1321" s="51">
        <f t="shared" si="305"/>
        <v>0</v>
      </c>
      <c r="AG1321">
        <v>0</v>
      </c>
      <c r="AH1321">
        <v>0</v>
      </c>
      <c r="AY1321">
        <v>0</v>
      </c>
    </row>
    <row r="1322" spans="1:51" x14ac:dyDescent="0.25">
      <c r="A1322" s="14" t="s">
        <v>1188</v>
      </c>
      <c r="H1322" s="52">
        <f t="shared" si="306"/>
        <v>0</v>
      </c>
      <c r="L1322" s="52">
        <f t="shared" si="307"/>
        <v>0</v>
      </c>
      <c r="O1322" s="52">
        <v>150</v>
      </c>
      <c r="P1322" s="52">
        <v>6750</v>
      </c>
      <c r="S1322" s="52">
        <v>50</v>
      </c>
      <c r="T1322" s="52">
        <f t="shared" si="308"/>
        <v>2021.436274509804</v>
      </c>
      <c r="V1322" s="51">
        <f t="shared" si="305"/>
        <v>6551.7916935010462</v>
      </c>
      <c r="AG1322">
        <v>0</v>
      </c>
      <c r="AH1322">
        <v>0</v>
      </c>
      <c r="AY1322">
        <v>0</v>
      </c>
    </row>
    <row r="1323" spans="1:51" x14ac:dyDescent="0.25">
      <c r="A1323" s="14" t="s">
        <v>1189</v>
      </c>
      <c r="F1323" s="53"/>
      <c r="G1323" s="53"/>
      <c r="H1323" s="52">
        <f t="shared" si="306"/>
        <v>0</v>
      </c>
      <c r="K1323" s="53"/>
      <c r="L1323" s="52">
        <f t="shared" si="307"/>
        <v>0</v>
      </c>
      <c r="O1323" s="54">
        <v>150</v>
      </c>
      <c r="P1323" s="54">
        <v>6750</v>
      </c>
      <c r="Q1323" s="54"/>
      <c r="R1323" s="54"/>
      <c r="S1323" s="52">
        <v>50</v>
      </c>
      <c r="T1323" s="52">
        <f t="shared" si="308"/>
        <v>2021.436274509804</v>
      </c>
      <c r="V1323" s="51" t="e">
        <f>$AY$1*#REF!</f>
        <v>#REF!</v>
      </c>
      <c r="AG1323">
        <v>0</v>
      </c>
      <c r="AH1323">
        <v>0</v>
      </c>
      <c r="AY1323">
        <v>0</v>
      </c>
    </row>
    <row r="1324" spans="1:51" x14ac:dyDescent="0.25">
      <c r="A1324" s="9" t="s">
        <v>1190</v>
      </c>
      <c r="F1324" s="52">
        <v>300</v>
      </c>
      <c r="G1324" s="52">
        <v>180</v>
      </c>
      <c r="H1324" s="52">
        <f>AY1324</f>
        <v>6770.5789030194219</v>
      </c>
      <c r="K1324" s="52">
        <v>70</v>
      </c>
      <c r="L1324" s="52">
        <f t="shared" si="307"/>
        <v>2100</v>
      </c>
      <c r="T1324" s="52">
        <f t="shared" si="308"/>
        <v>0</v>
      </c>
      <c r="V1324" s="51">
        <f>$AY$1*H1325</f>
        <v>0</v>
      </c>
      <c r="AG1324">
        <v>180</v>
      </c>
      <c r="AH1324">
        <v>120</v>
      </c>
      <c r="AY1324">
        <v>6770.5789030194219</v>
      </c>
    </row>
    <row r="1325" spans="1:51" x14ac:dyDescent="0.25">
      <c r="A1325" s="9" t="s">
        <v>1191</v>
      </c>
      <c r="H1325" s="52">
        <f t="shared" si="306"/>
        <v>0</v>
      </c>
      <c r="L1325" s="52">
        <f t="shared" si="307"/>
        <v>0</v>
      </c>
      <c r="S1325" s="52">
        <v>100</v>
      </c>
      <c r="T1325" s="52">
        <f t="shared" si="308"/>
        <v>4042.872549019608</v>
      </c>
      <c r="V1325" s="51">
        <f>$AY$1*H1327</f>
        <v>0</v>
      </c>
      <c r="AG1325">
        <v>0</v>
      </c>
      <c r="AH1325">
        <v>0</v>
      </c>
      <c r="AY1325">
        <v>0</v>
      </c>
    </row>
    <row r="1326" spans="1:51" x14ac:dyDescent="0.25">
      <c r="A1326" s="15" t="s">
        <v>1324</v>
      </c>
      <c r="B1326" s="112">
        <v>1</v>
      </c>
      <c r="F1326" s="106" t="s">
        <v>1332</v>
      </c>
      <c r="G1326" s="106"/>
      <c r="H1326" s="106"/>
      <c r="I1326" s="106"/>
      <c r="J1326" s="106"/>
      <c r="K1326" s="106" t="s">
        <v>1332</v>
      </c>
      <c r="L1326" s="106"/>
      <c r="M1326" s="106"/>
      <c r="N1326" s="106"/>
      <c r="O1326" s="106" t="s">
        <v>1332</v>
      </c>
      <c r="P1326" s="106"/>
      <c r="Q1326" s="106"/>
      <c r="R1326" s="106"/>
      <c r="S1326" s="53">
        <v>50</v>
      </c>
      <c r="T1326" s="52">
        <f t="shared" si="308"/>
        <v>2021.436274509804</v>
      </c>
      <c r="V1326" s="51" t="e">
        <f>$AY$1*#REF!</f>
        <v>#REF!</v>
      </c>
      <c r="AG1326" t="e">
        <v>#VALUE!</v>
      </c>
      <c r="AH1326" t="e">
        <v>#VALUE!</v>
      </c>
      <c r="AY1326">
        <v>0</v>
      </c>
    </row>
    <row r="1327" spans="1:51" x14ac:dyDescent="0.25">
      <c r="A1327" s="15" t="s">
        <v>1325</v>
      </c>
      <c r="B1327" s="112"/>
      <c r="F1327" s="106" t="s">
        <v>1332</v>
      </c>
      <c r="G1327" s="106"/>
      <c r="H1327" s="106"/>
      <c r="I1327" s="106"/>
      <c r="J1327" s="106"/>
      <c r="K1327" s="106" t="s">
        <v>1332</v>
      </c>
      <c r="L1327" s="106"/>
      <c r="M1327" s="106"/>
      <c r="N1327" s="106"/>
      <c r="O1327" s="106" t="s">
        <v>1332</v>
      </c>
      <c r="P1327" s="106"/>
      <c r="Q1327" s="106"/>
      <c r="R1327" s="106"/>
      <c r="S1327" s="106" t="s">
        <v>1346</v>
      </c>
      <c r="T1327" s="106"/>
      <c r="U1327" s="31"/>
      <c r="V1327" s="51" t="e">
        <f>$AY$1*#REF!</f>
        <v>#REF!</v>
      </c>
      <c r="W1327" s="31"/>
      <c r="X1327" s="31"/>
      <c r="Y1327" s="31"/>
      <c r="Z1327" s="31"/>
      <c r="AA1327" s="31"/>
      <c r="AB1327" s="31"/>
      <c r="AC1327" s="31"/>
      <c r="AG1327" t="e">
        <v>#VALUE!</v>
      </c>
      <c r="AH1327" t="e">
        <v>#VALUE!</v>
      </c>
      <c r="AY1327">
        <v>0</v>
      </c>
    </row>
    <row r="1328" spans="1:51" x14ac:dyDescent="0.25">
      <c r="A1328" s="13" t="s">
        <v>1192</v>
      </c>
      <c r="C1328" s="53"/>
      <c r="D1328" s="53"/>
      <c r="E1328" s="53"/>
      <c r="F1328" s="53">
        <v>540</v>
      </c>
      <c r="G1328" s="53">
        <v>324</v>
      </c>
      <c r="H1328" s="52">
        <f>AY1328</f>
        <v>12187.042025434959</v>
      </c>
      <c r="K1328" s="52">
        <v>200</v>
      </c>
      <c r="L1328" s="52">
        <f t="shared" ref="L1328:L1335" si="309">K1328*AF$1</f>
        <v>6000</v>
      </c>
      <c r="O1328" s="52">
        <v>350</v>
      </c>
      <c r="P1328" s="52">
        <v>15750</v>
      </c>
      <c r="S1328" s="53">
        <v>250</v>
      </c>
      <c r="T1328" s="52">
        <f>S1328*AE$1308</f>
        <v>10107.181372549019</v>
      </c>
      <c r="V1328" s="51">
        <f>$AY$1*H1329</f>
        <v>436.78611290006967</v>
      </c>
      <c r="AG1328">
        <v>324</v>
      </c>
      <c r="AH1328">
        <v>216</v>
      </c>
      <c r="AY1328">
        <v>12187.042025434959</v>
      </c>
    </row>
    <row r="1329" spans="1:51" x14ac:dyDescent="0.25">
      <c r="A1329" s="9" t="s">
        <v>1193</v>
      </c>
      <c r="C1329" s="52">
        <v>80025</v>
      </c>
      <c r="F1329" s="52">
        <v>20</v>
      </c>
      <c r="G1329" s="52">
        <v>12</v>
      </c>
      <c r="H1329" s="52">
        <f t="shared" ref="H1329:H1345" si="310">AY1329</f>
        <v>451.37192686796141</v>
      </c>
      <c r="K1329" s="52">
        <v>420</v>
      </c>
      <c r="L1329" s="52">
        <f t="shared" si="309"/>
        <v>12600</v>
      </c>
      <c r="O1329" s="52">
        <v>600</v>
      </c>
      <c r="P1329" s="52">
        <v>27000</v>
      </c>
      <c r="S1329" s="112" t="s">
        <v>1346</v>
      </c>
      <c r="T1329" s="112"/>
      <c r="V1329" s="51">
        <f t="shared" ref="V1329:V1334" si="311">$AY$1*H1331</f>
        <v>0</v>
      </c>
      <c r="AG1329">
        <v>12</v>
      </c>
      <c r="AH1329">
        <v>8</v>
      </c>
      <c r="AY1329">
        <v>451.37192686796141</v>
      </c>
    </row>
    <row r="1330" spans="1:51" x14ac:dyDescent="0.25">
      <c r="A1330" s="13" t="s">
        <v>1194</v>
      </c>
      <c r="C1330" s="53"/>
      <c r="D1330" s="53"/>
      <c r="E1330" s="53"/>
      <c r="F1330" s="53">
        <v>1260</v>
      </c>
      <c r="G1330" s="53">
        <v>756</v>
      </c>
      <c r="H1330" s="52">
        <f t="shared" si="310"/>
        <v>28436.43139268157</v>
      </c>
      <c r="K1330" s="52">
        <v>240</v>
      </c>
      <c r="L1330" s="52">
        <f t="shared" si="309"/>
        <v>7200</v>
      </c>
      <c r="O1330" s="52">
        <v>500</v>
      </c>
      <c r="P1330" s="52">
        <v>22500</v>
      </c>
      <c r="S1330" s="52">
        <v>120</v>
      </c>
      <c r="T1330" s="52">
        <v>1800</v>
      </c>
      <c r="V1330" s="51">
        <f t="shared" si="311"/>
        <v>15287.513951502442</v>
      </c>
      <c r="AG1330">
        <v>756</v>
      </c>
      <c r="AH1330">
        <v>504</v>
      </c>
      <c r="AY1330">
        <v>28436.43139268157</v>
      </c>
    </row>
    <row r="1331" spans="1:51" x14ac:dyDescent="0.25">
      <c r="A1331" s="9" t="s">
        <v>1195</v>
      </c>
      <c r="H1331" s="52">
        <f t="shared" si="310"/>
        <v>0</v>
      </c>
      <c r="K1331" s="52">
        <v>360</v>
      </c>
      <c r="L1331" s="52">
        <f t="shared" si="309"/>
        <v>10800</v>
      </c>
      <c r="O1331" s="52">
        <v>500</v>
      </c>
      <c r="P1331" s="52">
        <v>22500</v>
      </c>
      <c r="S1331" s="53">
        <v>100</v>
      </c>
      <c r="T1331" s="52">
        <f>S1331*AE$1308</f>
        <v>4042.872549019608</v>
      </c>
      <c r="V1331" s="51">
        <f t="shared" si="311"/>
        <v>18308.617899061257</v>
      </c>
      <c r="AG1331">
        <v>0</v>
      </c>
      <c r="AH1331">
        <v>0</v>
      </c>
      <c r="AY1331">
        <v>0</v>
      </c>
    </row>
    <row r="1332" spans="1:51" x14ac:dyDescent="0.25">
      <c r="A1332" s="13" t="s">
        <v>1196</v>
      </c>
      <c r="C1332" s="53"/>
      <c r="D1332" s="53"/>
      <c r="E1332" s="53"/>
      <c r="F1332" s="53">
        <v>700</v>
      </c>
      <c r="G1332" s="53">
        <v>420</v>
      </c>
      <c r="H1332" s="52">
        <f t="shared" si="310"/>
        <v>15798.017440378651</v>
      </c>
      <c r="K1332" s="52">
        <v>70</v>
      </c>
      <c r="L1332" s="52">
        <f t="shared" si="309"/>
        <v>2100</v>
      </c>
      <c r="O1332" s="53"/>
      <c r="P1332" s="53"/>
      <c r="Q1332" s="53"/>
      <c r="R1332" s="53"/>
      <c r="S1332" s="52">
        <v>50</v>
      </c>
      <c r="T1332" s="52">
        <v>750</v>
      </c>
      <c r="V1332" s="51">
        <f t="shared" si="311"/>
        <v>29046.276507854636</v>
      </c>
      <c r="AG1332">
        <v>420</v>
      </c>
      <c r="AH1332">
        <v>280</v>
      </c>
      <c r="AY1332">
        <v>15798.017440378651</v>
      </c>
    </row>
    <row r="1333" spans="1:51" x14ac:dyDescent="0.25">
      <c r="A1333" s="9" t="s">
        <v>1197</v>
      </c>
      <c r="F1333" s="52">
        <v>839</v>
      </c>
      <c r="G1333" s="52">
        <v>503</v>
      </c>
      <c r="H1333" s="52">
        <f t="shared" si="310"/>
        <v>18920.006601215384</v>
      </c>
      <c r="K1333" s="52">
        <v>385</v>
      </c>
      <c r="L1333" s="52">
        <f t="shared" si="309"/>
        <v>11550</v>
      </c>
      <c r="O1333" s="53">
        <v>450</v>
      </c>
      <c r="P1333" s="53">
        <v>20250</v>
      </c>
      <c r="Q1333" s="53"/>
      <c r="R1333" s="53"/>
      <c r="S1333" s="53">
        <v>100</v>
      </c>
      <c r="T1333" s="52">
        <f>S1333*AE$1308</f>
        <v>4042.872549019608</v>
      </c>
      <c r="V1333" s="51">
        <f t="shared" si="311"/>
        <v>0</v>
      </c>
      <c r="AG1333">
        <v>503.4</v>
      </c>
      <c r="AH1333">
        <v>335.6</v>
      </c>
      <c r="AY1333">
        <v>18920.006601215384</v>
      </c>
    </row>
    <row r="1334" spans="1:51" x14ac:dyDescent="0.25">
      <c r="A1334" s="15" t="s">
        <v>1198</v>
      </c>
      <c r="C1334" s="52">
        <v>80025</v>
      </c>
      <c r="F1334" s="53">
        <v>1330</v>
      </c>
      <c r="G1334" s="53">
        <v>798</v>
      </c>
      <c r="H1334" s="52">
        <f t="shared" si="310"/>
        <v>30016.233136719435</v>
      </c>
      <c r="K1334" s="52">
        <v>165</v>
      </c>
      <c r="L1334" s="52">
        <f t="shared" si="309"/>
        <v>4950</v>
      </c>
      <c r="O1334" s="106" t="s">
        <v>1332</v>
      </c>
      <c r="P1334" s="106"/>
      <c r="Q1334" s="106"/>
      <c r="R1334" s="106"/>
      <c r="S1334" s="53">
        <v>150</v>
      </c>
      <c r="T1334" s="52">
        <v>2250</v>
      </c>
      <c r="V1334" s="51">
        <f t="shared" si="311"/>
        <v>0</v>
      </c>
      <c r="AG1334">
        <v>798</v>
      </c>
      <c r="AH1334">
        <v>532</v>
      </c>
      <c r="AY1334">
        <v>30016.233136719435</v>
      </c>
    </row>
    <row r="1335" spans="1:51" x14ac:dyDescent="0.25">
      <c r="A1335" s="9" t="s">
        <v>1199</v>
      </c>
      <c r="C1335" s="53"/>
      <c r="D1335" s="53"/>
      <c r="E1335" s="53"/>
      <c r="F1335" s="53"/>
      <c r="G1335" s="53"/>
      <c r="H1335" s="52">
        <f t="shared" si="310"/>
        <v>0</v>
      </c>
      <c r="K1335" s="53"/>
      <c r="L1335" s="52">
        <f t="shared" si="309"/>
        <v>0</v>
      </c>
      <c r="O1335" s="53"/>
      <c r="P1335" s="53"/>
      <c r="Q1335" s="53"/>
      <c r="R1335" s="53"/>
      <c r="S1335" s="53">
        <v>100</v>
      </c>
      <c r="T1335" s="52">
        <f>S1335*AE$1308</f>
        <v>4042.872549019608</v>
      </c>
      <c r="V1335" s="51" t="e">
        <f>$AY$1*#REF!</f>
        <v>#REF!</v>
      </c>
      <c r="AG1335">
        <v>0</v>
      </c>
      <c r="AH1335">
        <v>0</v>
      </c>
      <c r="AY1335">
        <v>0</v>
      </c>
    </row>
    <row r="1336" spans="1:51" x14ac:dyDescent="0.25">
      <c r="A1336" s="9" t="s">
        <v>1446</v>
      </c>
      <c r="C1336" s="53"/>
      <c r="D1336" s="53"/>
      <c r="E1336" s="53"/>
      <c r="F1336" s="53"/>
      <c r="G1336" s="53"/>
      <c r="H1336" s="52">
        <f t="shared" si="310"/>
        <v>0</v>
      </c>
      <c r="K1336" s="53"/>
      <c r="O1336" s="53">
        <v>150</v>
      </c>
      <c r="P1336" s="53">
        <v>6750</v>
      </c>
      <c r="Q1336" s="53"/>
      <c r="R1336" s="53"/>
      <c r="S1336" s="53"/>
      <c r="V1336" s="51">
        <f>$AY$1*H1337</f>
        <v>0</v>
      </c>
      <c r="AY1336">
        <v>0</v>
      </c>
    </row>
    <row r="1337" spans="1:51" x14ac:dyDescent="0.25">
      <c r="A1337" s="14" t="s">
        <v>1200</v>
      </c>
      <c r="F1337" s="53"/>
      <c r="G1337" s="53"/>
      <c r="H1337" s="52">
        <f t="shared" si="310"/>
        <v>0</v>
      </c>
      <c r="L1337" s="52">
        <f t="shared" ref="L1337:L1345" si="312">K1337*AF$1</f>
        <v>0</v>
      </c>
      <c r="O1337" s="54"/>
      <c r="P1337" s="54"/>
      <c r="Q1337" s="54"/>
      <c r="R1337" s="54"/>
      <c r="S1337" s="53">
        <v>100</v>
      </c>
      <c r="T1337" s="52">
        <f t="shared" ref="T1337:T1345" si="313">S1337*AE$1308</f>
        <v>4042.872549019608</v>
      </c>
      <c r="V1337" s="51">
        <f>$AY$1*H1338</f>
        <v>12230.011161201952</v>
      </c>
      <c r="AG1337">
        <v>0</v>
      </c>
      <c r="AH1337">
        <v>0</v>
      </c>
      <c r="AY1337">
        <v>0</v>
      </c>
    </row>
    <row r="1338" spans="1:51" x14ac:dyDescent="0.25">
      <c r="A1338" s="13" t="s">
        <v>1201</v>
      </c>
      <c r="C1338" s="53"/>
      <c r="D1338" s="53"/>
      <c r="E1338" s="53"/>
      <c r="F1338" s="53">
        <v>560</v>
      </c>
      <c r="G1338" s="53">
        <v>336</v>
      </c>
      <c r="H1338" s="52">
        <f t="shared" si="310"/>
        <v>12638.413952302921</v>
      </c>
      <c r="K1338" s="52">
        <v>150</v>
      </c>
      <c r="L1338" s="52">
        <f t="shared" si="312"/>
        <v>4500</v>
      </c>
      <c r="O1338" s="53"/>
      <c r="P1338" s="53"/>
      <c r="Q1338" s="53"/>
      <c r="R1338" s="53"/>
      <c r="S1338" s="70"/>
      <c r="T1338" s="52">
        <f t="shared" si="313"/>
        <v>0</v>
      </c>
      <c r="V1338" s="51">
        <f>$AY$1*H1339</f>
        <v>14086.35214102725</v>
      </c>
      <c r="AG1338">
        <v>336</v>
      </c>
      <c r="AH1338">
        <v>224</v>
      </c>
      <c r="AY1338">
        <v>12638.413952302921</v>
      </c>
    </row>
    <row r="1339" spans="1:51" x14ac:dyDescent="0.25">
      <c r="A1339" s="9" t="s">
        <v>1202</v>
      </c>
      <c r="F1339" s="52">
        <v>645</v>
      </c>
      <c r="G1339" s="52">
        <v>387</v>
      </c>
      <c r="H1339" s="52">
        <f t="shared" si="310"/>
        <v>14556.744641491758</v>
      </c>
      <c r="K1339" s="52">
        <v>144</v>
      </c>
      <c r="L1339" s="52">
        <f t="shared" si="312"/>
        <v>4320</v>
      </c>
      <c r="T1339" s="52">
        <f t="shared" si="313"/>
        <v>0</v>
      </c>
      <c r="V1339" s="51">
        <f>$AY$1*H1341</f>
        <v>3931.0750161006276</v>
      </c>
      <c r="AG1339">
        <v>387</v>
      </c>
      <c r="AH1339">
        <v>258</v>
      </c>
      <c r="AY1339">
        <v>14556.744641491758</v>
      </c>
    </row>
    <row r="1340" spans="1:51" x14ac:dyDescent="0.25">
      <c r="A1340" s="18" t="s">
        <v>1203</v>
      </c>
      <c r="C1340" s="53"/>
      <c r="D1340" s="53"/>
      <c r="E1340" s="53"/>
      <c r="H1340" s="52">
        <f t="shared" si="310"/>
        <v>0</v>
      </c>
      <c r="K1340" s="52">
        <v>210</v>
      </c>
      <c r="L1340" s="52">
        <f t="shared" si="312"/>
        <v>6300</v>
      </c>
      <c r="O1340" s="53"/>
      <c r="P1340" s="53"/>
      <c r="Q1340" s="53"/>
      <c r="R1340" s="53"/>
      <c r="S1340" s="70"/>
      <c r="T1340" s="52">
        <f t="shared" si="313"/>
        <v>0</v>
      </c>
      <c r="V1340" s="51" t="e">
        <f>$AY$1*#REF!</f>
        <v>#REF!</v>
      </c>
      <c r="AG1340">
        <v>0</v>
      </c>
      <c r="AH1340">
        <v>0</v>
      </c>
      <c r="AY1340">
        <v>0</v>
      </c>
    </row>
    <row r="1341" spans="1:51" x14ac:dyDescent="0.25">
      <c r="A1341" s="15" t="s">
        <v>1204</v>
      </c>
      <c r="C1341" s="53"/>
      <c r="D1341" s="53"/>
      <c r="E1341" s="53"/>
      <c r="F1341" s="53">
        <v>180</v>
      </c>
      <c r="G1341" s="53">
        <v>108</v>
      </c>
      <c r="H1341" s="52">
        <f t="shared" si="310"/>
        <v>4062.3473418116532</v>
      </c>
      <c r="K1341" s="53"/>
      <c r="L1341" s="52">
        <f t="shared" si="312"/>
        <v>0</v>
      </c>
      <c r="O1341" s="52">
        <v>300</v>
      </c>
      <c r="P1341" s="52">
        <v>13500</v>
      </c>
      <c r="S1341" s="53"/>
      <c r="T1341" s="52">
        <f t="shared" si="313"/>
        <v>0</v>
      </c>
      <c r="V1341" s="51" t="e">
        <f>$AY$1*#REF!</f>
        <v>#REF!</v>
      </c>
      <c r="AG1341">
        <v>108</v>
      </c>
      <c r="AH1341">
        <v>72</v>
      </c>
      <c r="AY1341">
        <v>4062.3473418116532</v>
      </c>
    </row>
    <row r="1342" spans="1:51" x14ac:dyDescent="0.25">
      <c r="A1342" s="12" t="s">
        <v>1205</v>
      </c>
      <c r="H1342" s="52">
        <f t="shared" si="310"/>
        <v>0</v>
      </c>
      <c r="K1342" s="52">
        <v>90</v>
      </c>
      <c r="L1342" s="52">
        <f t="shared" si="312"/>
        <v>2700</v>
      </c>
      <c r="S1342" s="52">
        <v>100</v>
      </c>
      <c r="T1342" s="52">
        <f t="shared" si="313"/>
        <v>4042.872549019608</v>
      </c>
      <c r="V1342" s="51">
        <f>$AY$1*H1344</f>
        <v>4586.2541854507317</v>
      </c>
      <c r="AG1342">
        <v>0</v>
      </c>
      <c r="AH1342">
        <v>0</v>
      </c>
      <c r="AY1342">
        <v>0</v>
      </c>
    </row>
    <row r="1343" spans="1:51" x14ac:dyDescent="0.25">
      <c r="A1343" s="9" t="s">
        <v>1206</v>
      </c>
      <c r="F1343" s="52">
        <v>240</v>
      </c>
      <c r="G1343" s="52">
        <v>144</v>
      </c>
      <c r="H1343" s="52">
        <f t="shared" si="310"/>
        <v>5416.4631224155373</v>
      </c>
      <c r="K1343" s="52">
        <v>164</v>
      </c>
      <c r="L1343" s="52">
        <f t="shared" si="312"/>
        <v>4920</v>
      </c>
      <c r="T1343" s="52">
        <f t="shared" si="313"/>
        <v>0</v>
      </c>
      <c r="V1343" s="51">
        <f>$AY$1*H1345</f>
        <v>0</v>
      </c>
      <c r="AG1343">
        <v>144</v>
      </c>
      <c r="AH1343">
        <v>96</v>
      </c>
      <c r="AY1343">
        <v>5416.4631224155373</v>
      </c>
    </row>
    <row r="1344" spans="1:51" x14ac:dyDescent="0.25">
      <c r="A1344" s="14" t="s">
        <v>1207</v>
      </c>
      <c r="C1344" s="53"/>
      <c r="D1344" s="53"/>
      <c r="E1344" s="53"/>
      <c r="F1344" s="53">
        <v>210</v>
      </c>
      <c r="G1344" s="53">
        <v>126</v>
      </c>
      <c r="H1344" s="52">
        <f t="shared" si="310"/>
        <v>4739.405232113595</v>
      </c>
      <c r="K1344" s="53"/>
      <c r="L1344" s="52">
        <f t="shared" si="312"/>
        <v>0</v>
      </c>
      <c r="O1344" s="54"/>
      <c r="P1344" s="54"/>
      <c r="Q1344" s="54"/>
      <c r="R1344" s="54"/>
      <c r="S1344" s="52">
        <v>100</v>
      </c>
      <c r="T1344" s="52">
        <f t="shared" si="313"/>
        <v>4042.872549019608</v>
      </c>
      <c r="V1344" s="51">
        <f>$AY$1*H1346</f>
        <v>149016.8621844071</v>
      </c>
      <c r="AG1344">
        <v>126</v>
      </c>
      <c r="AH1344">
        <v>84</v>
      </c>
      <c r="AY1344">
        <v>4739.405232113595</v>
      </c>
    </row>
    <row r="1345" spans="1:51" x14ac:dyDescent="0.25">
      <c r="A1345" s="13" t="s">
        <v>1208</v>
      </c>
      <c r="C1345" s="53"/>
      <c r="D1345" s="53"/>
      <c r="E1345" s="53"/>
      <c r="F1345" s="53">
        <v>300</v>
      </c>
      <c r="H1345" s="52">
        <f t="shared" si="310"/>
        <v>0</v>
      </c>
      <c r="I1345" s="53">
        <v>300</v>
      </c>
      <c r="J1345" s="52">
        <f>I1345*$AD$1</f>
        <v>11661.120302782399</v>
      </c>
      <c r="K1345" s="53"/>
      <c r="L1345" s="52">
        <f t="shared" si="312"/>
        <v>0</v>
      </c>
      <c r="O1345" s="52">
        <v>150</v>
      </c>
      <c r="P1345" s="52">
        <v>6750</v>
      </c>
      <c r="S1345" s="53"/>
      <c r="T1345" s="52">
        <f t="shared" si="313"/>
        <v>0</v>
      </c>
      <c r="V1345" s="51">
        <f>$AY$1*H1347</f>
        <v>0</v>
      </c>
      <c r="AG1345">
        <v>0</v>
      </c>
      <c r="AH1345">
        <v>0</v>
      </c>
      <c r="AY1345">
        <v>0</v>
      </c>
    </row>
    <row r="1346" spans="1:51" x14ac:dyDescent="0.25">
      <c r="A1346" s="19" t="s">
        <v>638</v>
      </c>
      <c r="B1346" s="20">
        <f>SUM(B1308:B1345)</f>
        <v>1</v>
      </c>
      <c r="C1346" s="20">
        <f t="shared" ref="C1346:T1346" si="314">SUM(C1308:C1345)</f>
        <v>160050</v>
      </c>
      <c r="D1346" s="20">
        <f t="shared" si="314"/>
        <v>0</v>
      </c>
      <c r="E1346" s="20">
        <f t="shared" si="314"/>
        <v>0</v>
      </c>
      <c r="F1346" s="20">
        <f t="shared" si="314"/>
        <v>7124</v>
      </c>
      <c r="G1346" s="20">
        <f t="shared" si="314"/>
        <v>4094</v>
      </c>
      <c r="H1346" s="20">
        <f t="shared" si="314"/>
        <v>153993.05571645283</v>
      </c>
      <c r="I1346" s="20">
        <f t="shared" si="314"/>
        <v>300</v>
      </c>
      <c r="J1346" s="20">
        <f t="shared" si="314"/>
        <v>11661.120302782399</v>
      </c>
      <c r="K1346" s="20">
        <f t="shared" si="314"/>
        <v>2668</v>
      </c>
      <c r="L1346" s="20">
        <f t="shared" si="314"/>
        <v>80040</v>
      </c>
      <c r="M1346" s="20">
        <f t="shared" si="314"/>
        <v>0</v>
      </c>
      <c r="N1346" s="20">
        <f t="shared" si="314"/>
        <v>0</v>
      </c>
      <c r="O1346" s="20">
        <f t="shared" si="314"/>
        <v>4450</v>
      </c>
      <c r="P1346" s="20">
        <f t="shared" si="314"/>
        <v>200250</v>
      </c>
      <c r="Q1346" s="20">
        <f t="shared" si="314"/>
        <v>0</v>
      </c>
      <c r="R1346" s="20">
        <f t="shared" si="314"/>
        <v>0</v>
      </c>
      <c r="S1346" s="20">
        <f t="shared" si="314"/>
        <v>1860</v>
      </c>
      <c r="T1346" s="20">
        <f t="shared" si="314"/>
        <v>67060.237254901964</v>
      </c>
      <c r="U1346" s="34"/>
      <c r="V1346" s="51">
        <f>$AY$1*H1349</f>
        <v>0</v>
      </c>
      <c r="W1346" s="34"/>
      <c r="X1346" s="34"/>
      <c r="Y1346" s="34"/>
      <c r="Z1346" s="34"/>
      <c r="AA1346" s="34"/>
      <c r="AB1346" s="34"/>
      <c r="AC1346" s="34"/>
      <c r="AG1346">
        <v>4094.3999999999996</v>
      </c>
      <c r="AH1346">
        <v>2729.6000000000004</v>
      </c>
      <c r="AY1346">
        <v>153993.05571645286</v>
      </c>
    </row>
    <row r="1347" spans="1:51" hidden="1" x14ac:dyDescent="0.25">
      <c r="A1347" s="19" t="s">
        <v>1425</v>
      </c>
      <c r="B1347" s="20"/>
      <c r="C1347" s="20"/>
      <c r="D1347" s="20">
        <v>0</v>
      </c>
      <c r="E1347" s="20">
        <v>0</v>
      </c>
      <c r="F1347" s="20">
        <v>9419</v>
      </c>
      <c r="G1347" s="20"/>
      <c r="H1347" s="20"/>
      <c r="I1347" s="20">
        <v>2595</v>
      </c>
      <c r="J1347" s="20">
        <v>100868.69061906775</v>
      </c>
      <c r="K1347" s="20"/>
      <c r="L1347" s="20"/>
      <c r="M1347" s="20">
        <v>240</v>
      </c>
      <c r="N1347" s="20">
        <v>7200</v>
      </c>
      <c r="O1347" s="20"/>
      <c r="P1347" s="20"/>
      <c r="Q1347" s="20">
        <v>0</v>
      </c>
      <c r="R1347" s="20">
        <v>0</v>
      </c>
      <c r="S1347" s="20">
        <f>S1346-2040</f>
        <v>-180</v>
      </c>
      <c r="T1347" s="20">
        <f>T1346-82474.6</f>
        <v>-15414.362745098042</v>
      </c>
      <c r="U1347" s="34"/>
      <c r="V1347" s="51">
        <f>$AY$1*H1350</f>
        <v>0</v>
      </c>
      <c r="W1347" s="34"/>
      <c r="X1347" s="34"/>
      <c r="Y1347" s="34"/>
      <c r="Z1347" s="34"/>
      <c r="AA1347" s="34"/>
      <c r="AB1347" s="34"/>
      <c r="AC1347" s="34"/>
      <c r="AY1347">
        <v>0</v>
      </c>
    </row>
    <row r="1348" spans="1:51" x14ac:dyDescent="0.25">
      <c r="A1348" s="19" t="s">
        <v>1448</v>
      </c>
      <c r="B1348" s="20"/>
      <c r="C1348" s="20"/>
      <c r="D1348" s="20"/>
      <c r="E1348" s="20"/>
      <c r="F1348" s="20"/>
      <c r="G1348" s="110">
        <f>H1346/G1346</f>
        <v>37.614327238996786</v>
      </c>
      <c r="H1348" s="111"/>
      <c r="I1348" s="20"/>
      <c r="J1348" s="20"/>
      <c r="K1348" s="110">
        <f>L1346/K1346</f>
        <v>30</v>
      </c>
      <c r="L1348" s="111"/>
      <c r="M1348" s="20"/>
      <c r="N1348" s="20"/>
      <c r="O1348" s="110">
        <f>P1346/O1346</f>
        <v>45</v>
      </c>
      <c r="P1348" s="111"/>
      <c r="Q1348" s="20"/>
      <c r="R1348" s="20"/>
      <c r="S1348" s="110">
        <f>T1346/S1346</f>
        <v>36.053890997259117</v>
      </c>
      <c r="T1348" s="111"/>
      <c r="U1348" s="34"/>
      <c r="W1348" s="34"/>
      <c r="X1348" s="34"/>
      <c r="Y1348" s="34"/>
      <c r="Z1348" s="34"/>
      <c r="AA1348" s="34"/>
      <c r="AB1348" s="34"/>
      <c r="AC1348" s="34"/>
    </row>
    <row r="1349" spans="1:51" x14ac:dyDescent="0.25">
      <c r="A1349" s="114" t="s">
        <v>1209</v>
      </c>
      <c r="B1349" s="114"/>
      <c r="C1349" s="114"/>
      <c r="D1349" s="114"/>
      <c r="E1349" s="114"/>
      <c r="F1349" s="114"/>
      <c r="G1349" s="114"/>
      <c r="H1349" s="114"/>
      <c r="I1349" s="114"/>
      <c r="J1349" s="114"/>
      <c r="K1349" s="114"/>
      <c r="L1349" s="114"/>
      <c r="M1349" s="114"/>
      <c r="N1349" s="114"/>
      <c r="O1349" s="114"/>
      <c r="P1349" s="114"/>
      <c r="Q1349" s="114"/>
      <c r="R1349" s="114"/>
      <c r="S1349" s="114"/>
      <c r="T1349" s="114"/>
      <c r="U1349" s="32"/>
      <c r="V1349" s="51">
        <f t="shared" ref="V1349:V1367" si="315">$AY$1*H1351</f>
        <v>0</v>
      </c>
      <c r="W1349" s="32"/>
      <c r="X1349" s="32"/>
      <c r="Y1349" s="32"/>
      <c r="Z1349" s="32"/>
      <c r="AA1349" s="32"/>
      <c r="AB1349" s="32"/>
      <c r="AC1349" s="32"/>
      <c r="AE1349">
        <v>45.325000000000003</v>
      </c>
      <c r="AG1349">
        <v>0</v>
      </c>
      <c r="AH1349">
        <v>0</v>
      </c>
      <c r="AY1349">
        <v>0</v>
      </c>
    </row>
    <row r="1350" spans="1:51" x14ac:dyDescent="0.25">
      <c r="A1350" s="12" t="s">
        <v>1210</v>
      </c>
      <c r="H1350" s="52">
        <f t="shared" ref="H1350:H1367" si="316">G1350*$AD$1</f>
        <v>0</v>
      </c>
      <c r="L1350" s="52">
        <f t="shared" ref="L1350:L1363" si="317">K1350*AF$1</f>
        <v>0</v>
      </c>
      <c r="S1350" s="52">
        <v>15</v>
      </c>
      <c r="T1350" s="52">
        <f t="shared" ref="T1350:T1363" si="318">S1350*AE$1349</f>
        <v>679.875</v>
      </c>
      <c r="V1350" s="51">
        <f t="shared" si="315"/>
        <v>0</v>
      </c>
      <c r="AG1350">
        <v>0</v>
      </c>
      <c r="AH1350">
        <v>0</v>
      </c>
      <c r="AY1350">
        <v>0</v>
      </c>
    </row>
    <row r="1351" spans="1:51" x14ac:dyDescent="0.25">
      <c r="A1351" s="9" t="s">
        <v>1211</v>
      </c>
      <c r="H1351" s="52">
        <f t="shared" si="316"/>
        <v>0</v>
      </c>
      <c r="L1351" s="52">
        <f t="shared" si="317"/>
        <v>0</v>
      </c>
      <c r="O1351" s="52">
        <v>40</v>
      </c>
      <c r="P1351" s="52">
        <v>2000</v>
      </c>
      <c r="T1351" s="52">
        <f t="shared" si="318"/>
        <v>0</v>
      </c>
      <c r="V1351" s="51">
        <f t="shared" si="315"/>
        <v>0</v>
      </c>
      <c r="AG1351">
        <v>0</v>
      </c>
      <c r="AH1351">
        <v>0</v>
      </c>
      <c r="AY1351">
        <v>0</v>
      </c>
    </row>
    <row r="1352" spans="1:51" x14ac:dyDescent="0.25">
      <c r="A1352" s="14" t="s">
        <v>1212</v>
      </c>
      <c r="H1352" s="52">
        <f t="shared" si="316"/>
        <v>0</v>
      </c>
      <c r="L1352" s="52">
        <f t="shared" si="317"/>
        <v>0</v>
      </c>
      <c r="S1352" s="52">
        <v>25</v>
      </c>
      <c r="T1352" s="52">
        <f t="shared" si="318"/>
        <v>1133.125</v>
      </c>
      <c r="V1352" s="51">
        <f t="shared" si="315"/>
        <v>0</v>
      </c>
      <c r="AG1352">
        <v>0</v>
      </c>
      <c r="AH1352">
        <v>0</v>
      </c>
      <c r="AY1352">
        <v>0</v>
      </c>
    </row>
    <row r="1353" spans="1:51" x14ac:dyDescent="0.25">
      <c r="A1353" s="14" t="s">
        <v>1213</v>
      </c>
      <c r="F1353" s="53"/>
      <c r="G1353" s="53"/>
      <c r="H1353" s="52">
        <f t="shared" si="316"/>
        <v>0</v>
      </c>
      <c r="K1353" s="53"/>
      <c r="L1353" s="52">
        <f t="shared" si="317"/>
        <v>0</v>
      </c>
      <c r="O1353" s="54">
        <v>10</v>
      </c>
      <c r="P1353" s="54">
        <v>500</v>
      </c>
      <c r="Q1353" s="54"/>
      <c r="R1353" s="54"/>
      <c r="T1353" s="52">
        <f t="shared" si="318"/>
        <v>0</v>
      </c>
      <c r="V1353" s="51">
        <f t="shared" si="315"/>
        <v>0</v>
      </c>
      <c r="AG1353">
        <v>0</v>
      </c>
      <c r="AH1353">
        <v>0</v>
      </c>
      <c r="AY1353">
        <v>0</v>
      </c>
    </row>
    <row r="1354" spans="1:51" x14ac:dyDescent="0.25">
      <c r="A1354" s="16" t="s">
        <v>1214</v>
      </c>
      <c r="D1354" s="52">
        <v>600</v>
      </c>
      <c r="E1354" s="52">
        <v>3600</v>
      </c>
      <c r="F1354" s="71"/>
      <c r="G1354" s="71"/>
      <c r="H1354" s="52">
        <f t="shared" si="316"/>
        <v>0</v>
      </c>
      <c r="L1354" s="52">
        <f t="shared" si="317"/>
        <v>0</v>
      </c>
      <c r="O1354" s="52">
        <v>25</v>
      </c>
      <c r="P1354" s="52">
        <v>1250</v>
      </c>
      <c r="T1354" s="52">
        <f t="shared" si="318"/>
        <v>0</v>
      </c>
      <c r="V1354" s="51">
        <f t="shared" si="315"/>
        <v>6988.5778064011147</v>
      </c>
      <c r="AG1354">
        <v>0</v>
      </c>
      <c r="AH1354">
        <v>0</v>
      </c>
      <c r="AY1354">
        <v>0</v>
      </c>
    </row>
    <row r="1355" spans="1:51" x14ac:dyDescent="0.25">
      <c r="A1355" s="13" t="s">
        <v>1215</v>
      </c>
      <c r="F1355" s="53"/>
      <c r="G1355" s="53"/>
      <c r="H1355" s="52">
        <f t="shared" si="316"/>
        <v>0</v>
      </c>
      <c r="K1355" s="53"/>
      <c r="L1355" s="52">
        <f t="shared" si="317"/>
        <v>0</v>
      </c>
      <c r="O1355" s="53">
        <v>25</v>
      </c>
      <c r="P1355" s="53">
        <v>1250</v>
      </c>
      <c r="Q1355" s="53"/>
      <c r="R1355" s="53"/>
      <c r="S1355" s="53"/>
      <c r="T1355" s="52">
        <f t="shared" si="318"/>
        <v>0</v>
      </c>
      <c r="V1355" s="51">
        <f t="shared" si="315"/>
        <v>16197.485020044252</v>
      </c>
      <c r="AG1355">
        <v>0</v>
      </c>
      <c r="AH1355">
        <v>0</v>
      </c>
      <c r="AY1355">
        <v>0</v>
      </c>
    </row>
    <row r="1356" spans="1:51" x14ac:dyDescent="0.25">
      <c r="A1356" s="9" t="s">
        <v>1216</v>
      </c>
      <c r="D1356" s="116">
        <v>97</v>
      </c>
      <c r="E1356" s="116">
        <v>97100</v>
      </c>
      <c r="F1356" s="52">
        <v>320</v>
      </c>
      <c r="G1356" s="52">
        <v>192</v>
      </c>
      <c r="H1356" s="52">
        <f>AY1356</f>
        <v>7221.9508298873825</v>
      </c>
      <c r="K1356" s="52">
        <v>195</v>
      </c>
      <c r="L1356" s="52">
        <f t="shared" si="317"/>
        <v>5850</v>
      </c>
      <c r="T1356" s="52">
        <f t="shared" si="318"/>
        <v>0</v>
      </c>
      <c r="V1356" s="51">
        <f t="shared" si="315"/>
        <v>0</v>
      </c>
      <c r="AG1356">
        <v>192</v>
      </c>
      <c r="AH1356">
        <v>128</v>
      </c>
      <c r="AY1356">
        <v>7221.9508298873825</v>
      </c>
    </row>
    <row r="1357" spans="1:51" x14ac:dyDescent="0.25">
      <c r="A1357" s="9" t="s">
        <v>1217</v>
      </c>
      <c r="C1357" s="53"/>
      <c r="D1357" s="113"/>
      <c r="E1357" s="113"/>
      <c r="F1357" s="53">
        <v>742</v>
      </c>
      <c r="G1357" s="53">
        <v>445</v>
      </c>
      <c r="H1357" s="52">
        <f t="shared" ref="H1357:H1363" si="319">AY1357</f>
        <v>16738.375621353571</v>
      </c>
      <c r="K1357" s="53">
        <v>312</v>
      </c>
      <c r="L1357" s="52">
        <f t="shared" si="317"/>
        <v>9360</v>
      </c>
      <c r="O1357" s="53"/>
      <c r="P1357" s="53"/>
      <c r="Q1357" s="53"/>
      <c r="R1357" s="53"/>
      <c r="S1357" s="53"/>
      <c r="T1357" s="52">
        <f t="shared" si="318"/>
        <v>0</v>
      </c>
      <c r="V1357" s="51">
        <f t="shared" si="315"/>
        <v>0</v>
      </c>
      <c r="AG1357">
        <v>445.2</v>
      </c>
      <c r="AH1357">
        <v>296.8</v>
      </c>
      <c r="AY1357">
        <v>16738.375621353571</v>
      </c>
    </row>
    <row r="1358" spans="1:51" x14ac:dyDescent="0.25">
      <c r="A1358" s="14" t="s">
        <v>1218</v>
      </c>
      <c r="D1358" s="113"/>
      <c r="E1358" s="113"/>
      <c r="F1358" s="53"/>
      <c r="G1358" s="53"/>
      <c r="H1358" s="52">
        <f t="shared" si="319"/>
        <v>0</v>
      </c>
      <c r="K1358" s="53"/>
      <c r="L1358" s="52">
        <f t="shared" si="317"/>
        <v>0</v>
      </c>
      <c r="O1358" s="54">
        <v>20</v>
      </c>
      <c r="P1358" s="54">
        <v>1000</v>
      </c>
      <c r="Q1358" s="54"/>
      <c r="R1358" s="54"/>
      <c r="S1358" s="53"/>
      <c r="T1358" s="52">
        <f t="shared" si="318"/>
        <v>0</v>
      </c>
      <c r="V1358" s="51">
        <f t="shared" si="315"/>
        <v>4367.8611290006975</v>
      </c>
      <c r="AG1358">
        <v>0</v>
      </c>
      <c r="AH1358">
        <v>0</v>
      </c>
      <c r="AY1358">
        <v>0</v>
      </c>
    </row>
    <row r="1359" spans="1:51" x14ac:dyDescent="0.25">
      <c r="A1359" s="9" t="s">
        <v>1219</v>
      </c>
      <c r="D1359" s="117"/>
      <c r="E1359" s="117"/>
      <c r="H1359" s="52">
        <f t="shared" si="319"/>
        <v>0</v>
      </c>
      <c r="L1359" s="52">
        <f t="shared" si="317"/>
        <v>0</v>
      </c>
      <c r="O1359" s="52">
        <v>50</v>
      </c>
      <c r="P1359" s="52">
        <v>1850</v>
      </c>
      <c r="T1359" s="52">
        <f t="shared" si="318"/>
        <v>0</v>
      </c>
      <c r="V1359" s="51">
        <f t="shared" si="315"/>
        <v>5059.4391410924745</v>
      </c>
      <c r="AG1359">
        <v>0</v>
      </c>
      <c r="AH1359">
        <v>0</v>
      </c>
      <c r="AY1359">
        <v>0</v>
      </c>
    </row>
    <row r="1360" spans="1:51" x14ac:dyDescent="0.25">
      <c r="A1360" s="14" t="s">
        <v>1220</v>
      </c>
      <c r="F1360" s="53">
        <v>200</v>
      </c>
      <c r="G1360" s="53">
        <v>120</v>
      </c>
      <c r="H1360" s="52">
        <f t="shared" si="319"/>
        <v>4513.7192686796143</v>
      </c>
      <c r="K1360" s="52">
        <v>90</v>
      </c>
      <c r="L1360" s="52">
        <f t="shared" si="317"/>
        <v>2700</v>
      </c>
      <c r="O1360" s="54"/>
      <c r="P1360" s="54"/>
      <c r="Q1360" s="54"/>
      <c r="R1360" s="54"/>
      <c r="S1360" s="53"/>
      <c r="T1360" s="52">
        <f t="shared" si="318"/>
        <v>0</v>
      </c>
      <c r="V1360" s="51">
        <f t="shared" si="315"/>
        <v>3494.2889032005573</v>
      </c>
      <c r="AG1360">
        <v>120</v>
      </c>
      <c r="AH1360">
        <v>80</v>
      </c>
      <c r="AY1360">
        <v>4513.7192686796143</v>
      </c>
    </row>
    <row r="1361" spans="1:51" x14ac:dyDescent="0.25">
      <c r="A1361" s="15" t="s">
        <v>1221</v>
      </c>
      <c r="F1361" s="52">
        <v>232</v>
      </c>
      <c r="G1361" s="52">
        <v>139</v>
      </c>
      <c r="H1361" s="52">
        <f t="shared" si="319"/>
        <v>5228.3914862205538</v>
      </c>
      <c r="K1361" s="53">
        <v>102</v>
      </c>
      <c r="L1361" s="52">
        <f t="shared" si="317"/>
        <v>3060</v>
      </c>
      <c r="O1361" s="53"/>
      <c r="P1361" s="53"/>
      <c r="Q1361" s="53"/>
      <c r="R1361" s="53"/>
      <c r="S1361" s="53"/>
      <c r="T1361" s="52">
        <f t="shared" si="318"/>
        <v>0</v>
      </c>
      <c r="V1361" s="51">
        <f t="shared" si="315"/>
        <v>8735.7222580013949</v>
      </c>
      <c r="AG1361">
        <v>139.19999999999999</v>
      </c>
      <c r="AH1361">
        <v>92.800000000000011</v>
      </c>
      <c r="AY1361">
        <v>5228.3914862205538</v>
      </c>
    </row>
    <row r="1362" spans="1:51" x14ac:dyDescent="0.25">
      <c r="A1362" s="9" t="s">
        <v>1222</v>
      </c>
      <c r="F1362" s="52">
        <v>160</v>
      </c>
      <c r="G1362" s="52">
        <v>96</v>
      </c>
      <c r="H1362" s="52">
        <f t="shared" si="319"/>
        <v>3610.9754149436912</v>
      </c>
      <c r="K1362" s="52">
        <v>75</v>
      </c>
      <c r="L1362" s="52">
        <f t="shared" si="317"/>
        <v>2250</v>
      </c>
      <c r="O1362" s="52">
        <v>40</v>
      </c>
      <c r="P1362" s="52">
        <v>2000</v>
      </c>
      <c r="T1362" s="52">
        <f t="shared" si="318"/>
        <v>0</v>
      </c>
      <c r="V1362" s="51">
        <f t="shared" si="315"/>
        <v>0</v>
      </c>
      <c r="AG1362">
        <v>96</v>
      </c>
      <c r="AH1362">
        <v>64</v>
      </c>
      <c r="AY1362">
        <v>3610.9754149436912</v>
      </c>
    </row>
    <row r="1363" spans="1:51" x14ac:dyDescent="0.25">
      <c r="A1363" s="13" t="s">
        <v>1223</v>
      </c>
      <c r="C1363" s="53"/>
      <c r="D1363" s="53">
        <v>200</v>
      </c>
      <c r="E1363" s="53">
        <v>20060</v>
      </c>
      <c r="F1363" s="53">
        <v>400</v>
      </c>
      <c r="G1363" s="53">
        <v>240</v>
      </c>
      <c r="H1363" s="52">
        <f t="shared" si="319"/>
        <v>9027.4385373592286</v>
      </c>
      <c r="K1363" s="53">
        <v>145</v>
      </c>
      <c r="L1363" s="52">
        <f t="shared" si="317"/>
        <v>4350</v>
      </c>
      <c r="O1363" s="53"/>
      <c r="P1363" s="53"/>
      <c r="Q1363" s="53"/>
      <c r="R1363" s="53"/>
      <c r="S1363" s="53"/>
      <c r="T1363" s="52">
        <f t="shared" si="318"/>
        <v>0</v>
      </c>
      <c r="V1363" s="51">
        <f t="shared" si="315"/>
        <v>0</v>
      </c>
      <c r="AG1363">
        <v>240</v>
      </c>
      <c r="AH1363">
        <v>160</v>
      </c>
      <c r="AY1363">
        <v>9027.4385373592286</v>
      </c>
    </row>
    <row r="1364" spans="1:51" ht="15.75" customHeight="1" x14ac:dyDescent="0.25">
      <c r="A1364" s="13" t="s">
        <v>1336</v>
      </c>
      <c r="C1364" s="53">
        <v>78097</v>
      </c>
      <c r="D1364" s="53"/>
      <c r="E1364" s="53"/>
      <c r="F1364" s="106" t="s">
        <v>1334</v>
      </c>
      <c r="G1364" s="106"/>
      <c r="H1364" s="106"/>
      <c r="I1364" s="106"/>
      <c r="J1364" s="106"/>
      <c r="K1364" s="106" t="s">
        <v>1334</v>
      </c>
      <c r="L1364" s="106"/>
      <c r="M1364" s="106"/>
      <c r="N1364" s="106"/>
      <c r="O1364" s="106" t="s">
        <v>1356</v>
      </c>
      <c r="P1364" s="106"/>
      <c r="Q1364" s="106"/>
      <c r="R1364" s="106"/>
      <c r="S1364" s="106" t="s">
        <v>1346</v>
      </c>
      <c r="T1364" s="106"/>
      <c r="U1364" s="31"/>
      <c r="V1364" s="51">
        <f t="shared" si="315"/>
        <v>0</v>
      </c>
      <c r="W1364" s="31"/>
      <c r="X1364" s="31"/>
      <c r="Y1364" s="31"/>
      <c r="Z1364" s="31"/>
      <c r="AA1364" s="31"/>
      <c r="AB1364" s="31"/>
      <c r="AC1364" s="31"/>
      <c r="AG1364" t="e">
        <v>#VALUE!</v>
      </c>
      <c r="AH1364" t="e">
        <v>#VALUE!</v>
      </c>
      <c r="AY1364">
        <v>0</v>
      </c>
    </row>
    <row r="1365" spans="1:51" x14ac:dyDescent="0.25">
      <c r="A1365" s="14" t="s">
        <v>1224</v>
      </c>
      <c r="F1365" s="53"/>
      <c r="G1365" s="53"/>
      <c r="H1365" s="52">
        <f t="shared" si="316"/>
        <v>0</v>
      </c>
      <c r="K1365" s="53"/>
      <c r="L1365" s="52">
        <f>K1365*AF$1</f>
        <v>0</v>
      </c>
      <c r="O1365" s="54"/>
      <c r="P1365" s="54"/>
      <c r="Q1365" s="54"/>
      <c r="R1365" s="54"/>
      <c r="S1365" s="53">
        <v>10</v>
      </c>
      <c r="T1365" s="52">
        <f>S1365*AE$1349</f>
        <v>453.25</v>
      </c>
      <c r="V1365" s="51">
        <f t="shared" si="315"/>
        <v>0</v>
      </c>
      <c r="AG1365">
        <v>0</v>
      </c>
      <c r="AH1365">
        <v>0</v>
      </c>
      <c r="AY1365">
        <v>0</v>
      </c>
    </row>
    <row r="1366" spans="1:51" x14ac:dyDescent="0.25">
      <c r="A1366" s="12" t="s">
        <v>1225</v>
      </c>
      <c r="H1366" s="52">
        <f t="shared" si="316"/>
        <v>0</v>
      </c>
      <c r="L1366" s="52">
        <f>K1366*AF$1</f>
        <v>0</v>
      </c>
      <c r="O1366" s="52">
        <v>20</v>
      </c>
      <c r="P1366" s="52">
        <v>1000</v>
      </c>
      <c r="T1366" s="52">
        <f>S1366*AE$1349</f>
        <v>0</v>
      </c>
      <c r="V1366" s="51">
        <f t="shared" si="315"/>
        <v>44843.374257740492</v>
      </c>
      <c r="AG1366">
        <v>0</v>
      </c>
      <c r="AH1366">
        <v>0</v>
      </c>
      <c r="AY1366">
        <v>0</v>
      </c>
    </row>
    <row r="1367" spans="1:51" x14ac:dyDescent="0.25">
      <c r="A1367" s="9" t="s">
        <v>1226</v>
      </c>
      <c r="H1367" s="52">
        <f t="shared" si="316"/>
        <v>0</v>
      </c>
      <c r="L1367" s="52">
        <f>K1367*AF$1</f>
        <v>0</v>
      </c>
      <c r="O1367" s="52">
        <v>20</v>
      </c>
      <c r="P1367" s="52">
        <v>1000</v>
      </c>
      <c r="S1367" s="52">
        <v>30</v>
      </c>
      <c r="T1367" s="52">
        <f>S1367*AE$1349</f>
        <v>1359.75</v>
      </c>
      <c r="V1367" s="51">
        <f t="shared" si="315"/>
        <v>0</v>
      </c>
      <c r="AG1367">
        <v>0</v>
      </c>
      <c r="AH1367">
        <v>0</v>
      </c>
      <c r="AY1367">
        <v>0</v>
      </c>
    </row>
    <row r="1368" spans="1:51" x14ac:dyDescent="0.25">
      <c r="A1368" s="19" t="s">
        <v>638</v>
      </c>
      <c r="B1368" s="20">
        <f t="shared" ref="B1368:T1368" si="320">SUM(B1350:B1367)</f>
        <v>0</v>
      </c>
      <c r="C1368" s="20">
        <f t="shared" si="320"/>
        <v>78097</v>
      </c>
      <c r="D1368" s="20">
        <f t="shared" si="320"/>
        <v>897</v>
      </c>
      <c r="E1368" s="20">
        <f t="shared" si="320"/>
        <v>120760</v>
      </c>
      <c r="F1368" s="20">
        <f t="shared" si="320"/>
        <v>2054</v>
      </c>
      <c r="G1368" s="20">
        <f t="shared" si="320"/>
        <v>1232</v>
      </c>
      <c r="H1368" s="20">
        <f t="shared" si="320"/>
        <v>46340.851158444042</v>
      </c>
      <c r="I1368" s="20">
        <f t="shared" si="320"/>
        <v>0</v>
      </c>
      <c r="J1368" s="20">
        <f t="shared" si="320"/>
        <v>0</v>
      </c>
      <c r="K1368" s="20">
        <f t="shared" si="320"/>
        <v>919</v>
      </c>
      <c r="L1368" s="20">
        <f t="shared" si="320"/>
        <v>27570</v>
      </c>
      <c r="M1368" s="20">
        <f t="shared" si="320"/>
        <v>0</v>
      </c>
      <c r="N1368" s="20">
        <f t="shared" si="320"/>
        <v>0</v>
      </c>
      <c r="O1368" s="20">
        <f t="shared" si="320"/>
        <v>250</v>
      </c>
      <c r="P1368" s="20">
        <f t="shared" si="320"/>
        <v>11850</v>
      </c>
      <c r="Q1368" s="20">
        <f t="shared" si="320"/>
        <v>0</v>
      </c>
      <c r="R1368" s="20">
        <f t="shared" si="320"/>
        <v>0</v>
      </c>
      <c r="S1368" s="20">
        <f t="shared" si="320"/>
        <v>80</v>
      </c>
      <c r="T1368" s="20">
        <f t="shared" si="320"/>
        <v>3626</v>
      </c>
      <c r="U1368" s="34"/>
      <c r="V1368" s="51">
        <f>$AY$1*H1371</f>
        <v>0</v>
      </c>
      <c r="W1368" s="34"/>
      <c r="X1368" s="34"/>
      <c r="Y1368" s="34"/>
      <c r="Z1368" s="34"/>
      <c r="AA1368" s="34"/>
      <c r="AB1368" s="34"/>
      <c r="AC1368" s="34"/>
      <c r="AG1368">
        <v>1232.3999999999999</v>
      </c>
      <c r="AH1368">
        <v>821.6</v>
      </c>
      <c r="AY1368">
        <v>46340.851158444049</v>
      </c>
    </row>
    <row r="1369" spans="1:51" hidden="1" x14ac:dyDescent="0.25">
      <c r="A1369" s="19" t="s">
        <v>1425</v>
      </c>
      <c r="B1369" s="20">
        <v>0</v>
      </c>
      <c r="C1369" s="20"/>
      <c r="D1369" s="20">
        <v>897</v>
      </c>
      <c r="E1369" s="20">
        <v>120760</v>
      </c>
      <c r="F1369" s="20">
        <v>2054</v>
      </c>
      <c r="G1369" s="20"/>
      <c r="H1369" s="20"/>
      <c r="I1369" s="20">
        <v>0</v>
      </c>
      <c r="J1369" s="20">
        <v>0</v>
      </c>
      <c r="K1369" s="20"/>
      <c r="L1369" s="20"/>
      <c r="M1369" s="20">
        <v>0</v>
      </c>
      <c r="N1369" s="20">
        <v>0</v>
      </c>
      <c r="O1369" s="20"/>
      <c r="P1369" s="20"/>
      <c r="Q1369" s="20">
        <v>0</v>
      </c>
      <c r="R1369" s="20">
        <v>0</v>
      </c>
      <c r="S1369" s="20"/>
      <c r="T1369" s="20"/>
      <c r="U1369" s="34"/>
      <c r="V1369" s="51">
        <f>$AY$1*H1372</f>
        <v>0</v>
      </c>
      <c r="W1369" s="34"/>
      <c r="X1369" s="34"/>
      <c r="Y1369" s="34"/>
      <c r="Z1369" s="34"/>
      <c r="AA1369" s="34"/>
      <c r="AB1369" s="34"/>
      <c r="AC1369" s="34"/>
      <c r="AY1369">
        <v>0</v>
      </c>
    </row>
    <row r="1370" spans="1:51" x14ac:dyDescent="0.25">
      <c r="A1370" s="19" t="s">
        <v>1448</v>
      </c>
      <c r="B1370" s="20"/>
      <c r="C1370" s="20"/>
      <c r="D1370" s="20"/>
      <c r="E1370" s="20"/>
      <c r="F1370" s="20"/>
      <c r="G1370" s="110">
        <f>H1368/G1368</f>
        <v>37.614327238996786</v>
      </c>
      <c r="H1370" s="111"/>
      <c r="I1370" s="20"/>
      <c r="J1370" s="20"/>
      <c r="K1370" s="110">
        <f>L1368/K1368</f>
        <v>30</v>
      </c>
      <c r="L1370" s="111"/>
      <c r="M1370" s="20"/>
      <c r="N1370" s="20"/>
      <c r="O1370" s="110">
        <f>P1368/O1368</f>
        <v>47.4</v>
      </c>
      <c r="P1370" s="111"/>
      <c r="Q1370" s="20"/>
      <c r="R1370" s="20"/>
      <c r="S1370" s="110">
        <f>T1368/S1368</f>
        <v>45.325000000000003</v>
      </c>
      <c r="T1370" s="111"/>
      <c r="U1370" s="34"/>
      <c r="W1370" s="34"/>
      <c r="X1370" s="34"/>
      <c r="Y1370" s="34"/>
      <c r="Z1370" s="34"/>
      <c r="AA1370" s="34"/>
      <c r="AB1370" s="34"/>
      <c r="AC1370" s="34"/>
    </row>
    <row r="1371" spans="1:51" x14ac:dyDescent="0.25">
      <c r="A1371" s="114" t="s">
        <v>1227</v>
      </c>
      <c r="B1371" s="114"/>
      <c r="C1371" s="114"/>
      <c r="D1371" s="114"/>
      <c r="E1371" s="114"/>
      <c r="F1371" s="114"/>
      <c r="G1371" s="114"/>
      <c r="H1371" s="114"/>
      <c r="I1371" s="114"/>
      <c r="J1371" s="114"/>
      <c r="K1371" s="114"/>
      <c r="L1371" s="114"/>
      <c r="M1371" s="114"/>
      <c r="N1371" s="114"/>
      <c r="O1371" s="114"/>
      <c r="P1371" s="114"/>
      <c r="Q1371" s="114"/>
      <c r="R1371" s="114"/>
      <c r="S1371" s="114"/>
      <c r="T1371" s="114"/>
      <c r="U1371" s="32"/>
      <c r="V1371" s="51">
        <f t="shared" ref="V1371:V1401" si="321">$AY$1*H1373</f>
        <v>0</v>
      </c>
      <c r="W1371" s="32"/>
      <c r="X1371" s="32"/>
      <c r="Y1371" s="32"/>
      <c r="Z1371" s="32"/>
      <c r="AA1371" s="32"/>
      <c r="AB1371" s="32"/>
      <c r="AC1371" s="32"/>
      <c r="AE1371">
        <v>41.089999999999996</v>
      </c>
      <c r="AG1371">
        <v>0</v>
      </c>
      <c r="AH1371">
        <v>0</v>
      </c>
      <c r="AY1371">
        <v>0</v>
      </c>
    </row>
    <row r="1372" spans="1:51" x14ac:dyDescent="0.25">
      <c r="A1372" s="16" t="s">
        <v>1228</v>
      </c>
      <c r="F1372" s="71"/>
      <c r="G1372" s="71"/>
      <c r="H1372" s="52">
        <f t="shared" ref="H1372:H1378" si="322">G1372*$AD$1</f>
        <v>0</v>
      </c>
      <c r="L1372" s="52">
        <f t="shared" ref="L1372:L1380" si="323">K1372*AF$1</f>
        <v>0</v>
      </c>
      <c r="O1372" s="52">
        <v>100</v>
      </c>
      <c r="P1372" s="52">
        <v>4760</v>
      </c>
      <c r="T1372" s="52">
        <f t="shared" ref="T1372:T1378" si="324">S1372*AE$1371</f>
        <v>0</v>
      </c>
      <c r="V1372" s="51">
        <f t="shared" si="321"/>
        <v>0</v>
      </c>
      <c r="AG1372">
        <v>0</v>
      </c>
      <c r="AH1372">
        <v>0</v>
      </c>
      <c r="AY1372">
        <v>0</v>
      </c>
    </row>
    <row r="1373" spans="1:51" x14ac:dyDescent="0.25">
      <c r="A1373" s="16" t="s">
        <v>1326</v>
      </c>
      <c r="B1373" s="52">
        <v>1</v>
      </c>
      <c r="F1373" s="71"/>
      <c r="G1373" s="71"/>
      <c r="H1373" s="52">
        <f t="shared" si="322"/>
        <v>0</v>
      </c>
      <c r="L1373" s="52">
        <f t="shared" si="323"/>
        <v>0</v>
      </c>
      <c r="T1373" s="52">
        <f t="shared" si="324"/>
        <v>0</v>
      </c>
      <c r="V1373" s="51">
        <f t="shared" si="321"/>
        <v>0</v>
      </c>
      <c r="AG1373">
        <v>0</v>
      </c>
      <c r="AH1373">
        <v>0</v>
      </c>
      <c r="AY1373">
        <v>0</v>
      </c>
    </row>
    <row r="1374" spans="1:51" x14ac:dyDescent="0.25">
      <c r="A1374" s="12" t="s">
        <v>1229</v>
      </c>
      <c r="H1374" s="52">
        <f t="shared" si="322"/>
        <v>0</v>
      </c>
      <c r="L1374" s="52">
        <f t="shared" si="323"/>
        <v>0</v>
      </c>
      <c r="O1374" s="52">
        <v>50</v>
      </c>
      <c r="P1374" s="52">
        <v>2380</v>
      </c>
      <c r="T1374" s="52">
        <f t="shared" si="324"/>
        <v>0</v>
      </c>
      <c r="V1374" s="51">
        <f t="shared" si="321"/>
        <v>0</v>
      </c>
      <c r="AG1374">
        <v>0</v>
      </c>
      <c r="AH1374">
        <v>0</v>
      </c>
      <c r="AY1374">
        <v>0</v>
      </c>
    </row>
    <row r="1375" spans="1:51" x14ac:dyDescent="0.25">
      <c r="A1375" s="9" t="s">
        <v>1230</v>
      </c>
      <c r="H1375" s="52">
        <f t="shared" si="322"/>
        <v>0</v>
      </c>
      <c r="L1375" s="52">
        <f t="shared" si="323"/>
        <v>0</v>
      </c>
      <c r="O1375" s="52">
        <v>50</v>
      </c>
      <c r="P1375" s="52">
        <v>2380</v>
      </c>
      <c r="T1375" s="52">
        <f t="shared" si="324"/>
        <v>0</v>
      </c>
      <c r="V1375" s="51">
        <f t="shared" si="321"/>
        <v>0</v>
      </c>
      <c r="AG1375">
        <v>0</v>
      </c>
      <c r="AH1375">
        <v>0</v>
      </c>
      <c r="AY1375">
        <v>0</v>
      </c>
    </row>
    <row r="1376" spans="1:51" x14ac:dyDescent="0.25">
      <c r="A1376" s="9" t="s">
        <v>1231</v>
      </c>
      <c r="H1376" s="52">
        <f t="shared" si="322"/>
        <v>0</v>
      </c>
      <c r="L1376" s="52">
        <f t="shared" si="323"/>
        <v>0</v>
      </c>
      <c r="O1376" s="52">
        <v>100</v>
      </c>
      <c r="P1376" s="52">
        <v>4760</v>
      </c>
      <c r="T1376" s="52">
        <f t="shared" si="324"/>
        <v>0</v>
      </c>
      <c r="V1376" s="51">
        <f t="shared" si="321"/>
        <v>0</v>
      </c>
      <c r="AG1376">
        <v>0</v>
      </c>
      <c r="AH1376">
        <v>0</v>
      </c>
      <c r="AY1376">
        <v>0</v>
      </c>
    </row>
    <row r="1377" spans="1:51" x14ac:dyDescent="0.25">
      <c r="A1377" s="14" t="s">
        <v>1232</v>
      </c>
      <c r="F1377" s="53"/>
      <c r="G1377" s="53"/>
      <c r="H1377" s="52">
        <f t="shared" si="322"/>
        <v>0</v>
      </c>
      <c r="K1377" s="53"/>
      <c r="L1377" s="52">
        <f t="shared" si="323"/>
        <v>0</v>
      </c>
      <c r="O1377" s="54">
        <v>100</v>
      </c>
      <c r="P1377" s="54">
        <v>4760</v>
      </c>
      <c r="Q1377" s="54"/>
      <c r="R1377" s="54"/>
      <c r="S1377" s="53"/>
      <c r="T1377" s="52">
        <f t="shared" si="324"/>
        <v>0</v>
      </c>
      <c r="V1377" s="51">
        <f t="shared" si="321"/>
        <v>6333.3986370510111</v>
      </c>
      <c r="AG1377">
        <v>0</v>
      </c>
      <c r="AH1377">
        <v>0</v>
      </c>
      <c r="AY1377">
        <v>0</v>
      </c>
    </row>
    <row r="1378" spans="1:51" x14ac:dyDescent="0.25">
      <c r="A1378" s="14" t="s">
        <v>1233</v>
      </c>
      <c r="F1378" s="53"/>
      <c r="G1378" s="53"/>
      <c r="H1378" s="52">
        <f t="shared" si="322"/>
        <v>0</v>
      </c>
      <c r="L1378" s="52">
        <f t="shared" si="323"/>
        <v>0</v>
      </c>
      <c r="O1378" s="54">
        <v>100</v>
      </c>
      <c r="P1378" s="54">
        <v>4760</v>
      </c>
      <c r="Q1378" s="54"/>
      <c r="R1378" s="54"/>
      <c r="S1378" s="53"/>
      <c r="T1378" s="52">
        <f t="shared" si="324"/>
        <v>0</v>
      </c>
      <c r="V1378" s="51">
        <f t="shared" si="321"/>
        <v>0</v>
      </c>
      <c r="AG1378">
        <v>0</v>
      </c>
      <c r="AH1378">
        <v>0</v>
      </c>
      <c r="AY1378">
        <v>0</v>
      </c>
    </row>
    <row r="1379" spans="1:51" x14ac:dyDescent="0.25">
      <c r="A1379" s="9" t="s">
        <v>1234</v>
      </c>
      <c r="C1379" s="52">
        <v>44526.333333333336</v>
      </c>
      <c r="F1379" s="52">
        <v>290</v>
      </c>
      <c r="G1379" s="52">
        <v>174</v>
      </c>
      <c r="H1379" s="52">
        <f>AY1379</f>
        <v>6544.8929395854411</v>
      </c>
      <c r="K1379" s="52">
        <v>30</v>
      </c>
      <c r="L1379" s="52">
        <f t="shared" si="323"/>
        <v>900</v>
      </c>
      <c r="O1379" s="52" t="s">
        <v>1334</v>
      </c>
      <c r="S1379" s="106" t="s">
        <v>1346</v>
      </c>
      <c r="T1379" s="106"/>
      <c r="U1379" s="31"/>
      <c r="V1379" s="51">
        <f t="shared" si="321"/>
        <v>0</v>
      </c>
      <c r="W1379" s="31"/>
      <c r="X1379" s="31"/>
      <c r="Y1379" s="31"/>
      <c r="Z1379" s="31"/>
      <c r="AA1379" s="31"/>
      <c r="AB1379" s="31"/>
      <c r="AC1379" s="31"/>
      <c r="AG1379">
        <v>174</v>
      </c>
      <c r="AH1379">
        <v>116</v>
      </c>
      <c r="AY1379">
        <v>6544.8929395854411</v>
      </c>
    </row>
    <row r="1380" spans="1:51" x14ac:dyDescent="0.25">
      <c r="A1380" s="14" t="s">
        <v>1235</v>
      </c>
      <c r="H1380" s="52">
        <f>AY1380</f>
        <v>0</v>
      </c>
      <c r="L1380" s="52">
        <f t="shared" si="323"/>
        <v>0</v>
      </c>
      <c r="O1380" s="52">
        <v>100</v>
      </c>
      <c r="P1380" s="52">
        <v>4500</v>
      </c>
      <c r="S1380" s="52">
        <v>120</v>
      </c>
      <c r="T1380" s="52">
        <f>S1380*AE$1371</f>
        <v>4930.7999999999993</v>
      </c>
      <c r="V1380" s="51">
        <f t="shared" si="321"/>
        <v>6551.7916935010462</v>
      </c>
      <c r="AG1380">
        <v>0</v>
      </c>
      <c r="AH1380">
        <v>0</v>
      </c>
      <c r="AY1380">
        <v>0</v>
      </c>
    </row>
    <row r="1381" spans="1:51" ht="15.75" customHeight="1" x14ac:dyDescent="0.25">
      <c r="A1381" s="15" t="s">
        <v>1236</v>
      </c>
      <c r="C1381" s="52">
        <v>44526.333333333336</v>
      </c>
      <c r="F1381" s="112" t="s">
        <v>1363</v>
      </c>
      <c r="G1381" s="112"/>
      <c r="H1381" s="112"/>
      <c r="I1381" s="112"/>
      <c r="J1381" s="112"/>
      <c r="K1381" s="112" t="s">
        <v>1363</v>
      </c>
      <c r="L1381" s="112"/>
      <c r="M1381" s="112"/>
      <c r="N1381" s="112"/>
      <c r="O1381" s="106" t="s">
        <v>1347</v>
      </c>
      <c r="P1381" s="106"/>
      <c r="Q1381" s="106"/>
      <c r="R1381" s="106"/>
      <c r="S1381" s="106" t="s">
        <v>1346</v>
      </c>
      <c r="T1381" s="106"/>
      <c r="U1381" s="31"/>
      <c r="V1381" s="51">
        <f t="shared" si="321"/>
        <v>0</v>
      </c>
      <c r="W1381" s="31"/>
      <c r="X1381" s="31"/>
      <c r="Y1381" s="31"/>
      <c r="Z1381" s="31"/>
      <c r="AA1381" s="31"/>
      <c r="AB1381" s="31"/>
      <c r="AC1381" s="31"/>
      <c r="AG1381" t="e">
        <v>#VALUE!</v>
      </c>
      <c r="AH1381" t="e">
        <v>#VALUE!</v>
      </c>
      <c r="AY1381">
        <v>0</v>
      </c>
    </row>
    <row r="1382" spans="1:51" x14ac:dyDescent="0.25">
      <c r="A1382" s="15" t="s">
        <v>1237</v>
      </c>
      <c r="C1382" s="52">
        <v>44526.333333333336</v>
      </c>
      <c r="F1382" s="52">
        <v>300</v>
      </c>
      <c r="G1382" s="52">
        <v>180</v>
      </c>
      <c r="H1382" s="52">
        <f>AY1382</f>
        <v>6770.5789030194219</v>
      </c>
      <c r="K1382" s="52">
        <v>120</v>
      </c>
      <c r="L1382" s="52">
        <f t="shared" ref="L1382:L1401" si="325">K1382*AF$1</f>
        <v>3600</v>
      </c>
      <c r="O1382" s="112" t="s">
        <v>1359</v>
      </c>
      <c r="P1382" s="112"/>
      <c r="Q1382" s="112"/>
      <c r="R1382" s="112"/>
      <c r="S1382" s="106" t="s">
        <v>1346</v>
      </c>
      <c r="T1382" s="106"/>
      <c r="U1382" s="31"/>
      <c r="V1382" s="51">
        <f t="shared" si="321"/>
        <v>0</v>
      </c>
      <c r="W1382" s="31"/>
      <c r="X1382" s="31"/>
      <c r="Y1382" s="31"/>
      <c r="Z1382" s="31"/>
      <c r="AA1382" s="31"/>
      <c r="AB1382" s="31"/>
      <c r="AC1382" s="31"/>
      <c r="AG1382">
        <v>180</v>
      </c>
      <c r="AH1382">
        <v>120</v>
      </c>
      <c r="AY1382">
        <v>6770.5789030194219</v>
      </c>
    </row>
    <row r="1383" spans="1:51" x14ac:dyDescent="0.25">
      <c r="A1383" s="15" t="s">
        <v>1238</v>
      </c>
      <c r="F1383" s="53"/>
      <c r="G1383" s="53"/>
      <c r="H1383" s="52">
        <f t="shared" ref="H1383:H1401" si="326">AY1383</f>
        <v>0</v>
      </c>
      <c r="L1383" s="52">
        <f t="shared" si="325"/>
        <v>0</v>
      </c>
      <c r="O1383" s="53"/>
      <c r="S1383" s="53">
        <v>100</v>
      </c>
      <c r="T1383" s="52">
        <f t="shared" ref="T1383:T1401" si="327">S1383*AE$1371</f>
        <v>4109</v>
      </c>
      <c r="V1383" s="51">
        <f t="shared" si="321"/>
        <v>0</v>
      </c>
      <c r="AG1383">
        <v>0</v>
      </c>
      <c r="AH1383">
        <v>0</v>
      </c>
      <c r="AY1383">
        <v>0</v>
      </c>
    </row>
    <row r="1384" spans="1:51" x14ac:dyDescent="0.25">
      <c r="A1384" s="9" t="s">
        <v>1239</v>
      </c>
      <c r="H1384" s="52">
        <f t="shared" si="326"/>
        <v>0</v>
      </c>
      <c r="L1384" s="52">
        <f t="shared" si="325"/>
        <v>0</v>
      </c>
      <c r="S1384" s="52">
        <v>100</v>
      </c>
      <c r="T1384" s="52">
        <f t="shared" si="327"/>
        <v>4109</v>
      </c>
      <c r="V1384" s="51">
        <f t="shared" si="321"/>
        <v>0</v>
      </c>
      <c r="AG1384">
        <v>0</v>
      </c>
      <c r="AH1384">
        <v>0</v>
      </c>
      <c r="AY1384">
        <v>0</v>
      </c>
    </row>
    <row r="1385" spans="1:51" x14ac:dyDescent="0.25">
      <c r="A1385" s="13" t="s">
        <v>1240</v>
      </c>
      <c r="F1385" s="53"/>
      <c r="G1385" s="53"/>
      <c r="H1385" s="52">
        <f t="shared" si="326"/>
        <v>0</v>
      </c>
      <c r="K1385" s="53"/>
      <c r="L1385" s="52">
        <f t="shared" si="325"/>
        <v>0</v>
      </c>
      <c r="O1385" s="53">
        <v>200</v>
      </c>
      <c r="P1385" s="53">
        <v>9520</v>
      </c>
      <c r="Q1385" s="53"/>
      <c r="R1385" s="53"/>
      <c r="S1385" s="53">
        <v>100</v>
      </c>
      <c r="T1385" s="52">
        <f t="shared" si="327"/>
        <v>4109</v>
      </c>
      <c r="V1385" s="51">
        <f t="shared" si="321"/>
        <v>0</v>
      </c>
      <c r="AG1385">
        <v>0</v>
      </c>
      <c r="AH1385">
        <v>0</v>
      </c>
      <c r="AY1385">
        <v>0</v>
      </c>
    </row>
    <row r="1386" spans="1:51" x14ac:dyDescent="0.25">
      <c r="A1386" s="9" t="s">
        <v>1241</v>
      </c>
      <c r="H1386" s="52">
        <f t="shared" si="326"/>
        <v>0</v>
      </c>
      <c r="L1386" s="52">
        <f t="shared" si="325"/>
        <v>0</v>
      </c>
      <c r="S1386" s="52">
        <v>100</v>
      </c>
      <c r="T1386" s="52">
        <f t="shared" si="327"/>
        <v>4109</v>
      </c>
      <c r="V1386" s="51">
        <f t="shared" si="321"/>
        <v>0</v>
      </c>
      <c r="AG1386">
        <v>0</v>
      </c>
      <c r="AH1386">
        <v>0</v>
      </c>
      <c r="AY1386">
        <v>0</v>
      </c>
    </row>
    <row r="1387" spans="1:51" x14ac:dyDescent="0.25">
      <c r="A1387" s="14" t="s">
        <v>1242</v>
      </c>
      <c r="F1387" s="53"/>
      <c r="G1387" s="53"/>
      <c r="H1387" s="52">
        <f t="shared" si="326"/>
        <v>0</v>
      </c>
      <c r="K1387" s="53"/>
      <c r="L1387" s="52">
        <f t="shared" si="325"/>
        <v>0</v>
      </c>
      <c r="O1387" s="54">
        <v>100</v>
      </c>
      <c r="P1387" s="54">
        <v>4760</v>
      </c>
      <c r="Q1387" s="54"/>
      <c r="R1387" s="54"/>
      <c r="S1387" s="53">
        <v>90</v>
      </c>
      <c r="T1387" s="52">
        <f t="shared" si="327"/>
        <v>3698.0999999999995</v>
      </c>
      <c r="V1387" s="51">
        <f t="shared" si="321"/>
        <v>0</v>
      </c>
      <c r="AG1387">
        <v>0</v>
      </c>
      <c r="AH1387">
        <v>0</v>
      </c>
      <c r="AY1387">
        <v>0</v>
      </c>
    </row>
    <row r="1388" spans="1:51" x14ac:dyDescent="0.25">
      <c r="A1388" s="12" t="s">
        <v>1243</v>
      </c>
      <c r="H1388" s="52">
        <f t="shared" si="326"/>
        <v>0</v>
      </c>
      <c r="L1388" s="52">
        <f t="shared" si="325"/>
        <v>0</v>
      </c>
      <c r="O1388" s="52">
        <v>100</v>
      </c>
      <c r="P1388" s="52">
        <v>4760</v>
      </c>
      <c r="T1388" s="52">
        <f t="shared" si="327"/>
        <v>0</v>
      </c>
      <c r="V1388" s="51">
        <f t="shared" si="321"/>
        <v>0</v>
      </c>
      <c r="AG1388">
        <v>0</v>
      </c>
      <c r="AH1388">
        <v>0</v>
      </c>
      <c r="AY1388">
        <v>0</v>
      </c>
    </row>
    <row r="1389" spans="1:51" x14ac:dyDescent="0.25">
      <c r="A1389" s="9" t="s">
        <v>1244</v>
      </c>
      <c r="H1389" s="52">
        <f t="shared" si="326"/>
        <v>0</v>
      </c>
      <c r="L1389" s="52">
        <f t="shared" si="325"/>
        <v>0</v>
      </c>
      <c r="O1389" s="54">
        <v>250</v>
      </c>
      <c r="P1389" s="54">
        <v>11900</v>
      </c>
      <c r="S1389" s="53">
        <v>80</v>
      </c>
      <c r="T1389" s="52">
        <f t="shared" si="327"/>
        <v>3287.2</v>
      </c>
      <c r="V1389" s="51">
        <f t="shared" si="321"/>
        <v>6806.583592692753</v>
      </c>
      <c r="AG1389">
        <v>0</v>
      </c>
      <c r="AH1389">
        <v>0</v>
      </c>
      <c r="AY1389">
        <v>0</v>
      </c>
    </row>
    <row r="1390" spans="1:51" x14ac:dyDescent="0.25">
      <c r="A1390" s="14" t="s">
        <v>1245</v>
      </c>
      <c r="F1390" s="53"/>
      <c r="G1390" s="53"/>
      <c r="H1390" s="52">
        <f t="shared" si="326"/>
        <v>0</v>
      </c>
      <c r="K1390" s="53"/>
      <c r="L1390" s="52">
        <f t="shared" si="325"/>
        <v>0</v>
      </c>
      <c r="O1390" s="54">
        <v>250</v>
      </c>
      <c r="P1390" s="54">
        <v>11900</v>
      </c>
      <c r="Q1390" s="54"/>
      <c r="R1390" s="54"/>
      <c r="S1390" s="52">
        <v>100</v>
      </c>
      <c r="T1390" s="52">
        <f t="shared" si="327"/>
        <v>4109</v>
      </c>
      <c r="V1390" s="51">
        <f t="shared" si="321"/>
        <v>7643.756975751221</v>
      </c>
      <c r="AG1390">
        <v>0</v>
      </c>
      <c r="AH1390">
        <v>0</v>
      </c>
      <c r="AY1390">
        <v>0</v>
      </c>
    </row>
    <row r="1391" spans="1:51" x14ac:dyDescent="0.25">
      <c r="A1391" s="14" t="s">
        <v>1246</v>
      </c>
      <c r="F1391" s="53">
        <v>312</v>
      </c>
      <c r="G1391" s="53">
        <v>187</v>
      </c>
      <c r="H1391" s="52">
        <f t="shared" si="326"/>
        <v>7033.879193692399</v>
      </c>
      <c r="K1391" s="52">
        <v>62.44</v>
      </c>
      <c r="L1391" s="52">
        <f t="shared" si="325"/>
        <v>1873.1999999999998</v>
      </c>
      <c r="O1391" s="54"/>
      <c r="P1391" s="54"/>
      <c r="Q1391" s="54"/>
      <c r="R1391" s="54"/>
      <c r="S1391" s="52">
        <v>120</v>
      </c>
      <c r="T1391" s="52">
        <f t="shared" si="327"/>
        <v>4930.7999999999993</v>
      </c>
      <c r="V1391" s="51">
        <f t="shared" si="321"/>
        <v>0</v>
      </c>
      <c r="AG1391">
        <v>187.2</v>
      </c>
      <c r="AH1391">
        <v>124.80000000000001</v>
      </c>
      <c r="AY1391">
        <v>7033.879193692399</v>
      </c>
    </row>
    <row r="1392" spans="1:51" x14ac:dyDescent="0.25">
      <c r="A1392" s="13" t="s">
        <v>1247</v>
      </c>
      <c r="F1392" s="52">
        <v>350</v>
      </c>
      <c r="G1392" s="52">
        <v>210</v>
      </c>
      <c r="H1392" s="52">
        <f t="shared" si="326"/>
        <v>7899.0087201893257</v>
      </c>
      <c r="K1392" s="52">
        <v>72.099999999999994</v>
      </c>
      <c r="L1392" s="52">
        <f t="shared" si="325"/>
        <v>2163</v>
      </c>
      <c r="O1392" s="53">
        <v>100</v>
      </c>
      <c r="P1392" s="53">
        <v>4760</v>
      </c>
      <c r="Q1392" s="53"/>
      <c r="R1392" s="53"/>
      <c r="S1392" s="53"/>
      <c r="T1392" s="52">
        <f t="shared" si="327"/>
        <v>0</v>
      </c>
      <c r="V1392" s="51">
        <f t="shared" si="321"/>
        <v>0</v>
      </c>
      <c r="AG1392">
        <v>210</v>
      </c>
      <c r="AH1392">
        <v>140</v>
      </c>
      <c r="AY1392">
        <v>7899.0087201893257</v>
      </c>
    </row>
    <row r="1393" spans="1:51" x14ac:dyDescent="0.25">
      <c r="A1393" s="9" t="s">
        <v>1248</v>
      </c>
      <c r="H1393" s="52">
        <f t="shared" si="326"/>
        <v>0</v>
      </c>
      <c r="L1393" s="52">
        <f t="shared" si="325"/>
        <v>0</v>
      </c>
      <c r="O1393" s="52">
        <v>150</v>
      </c>
      <c r="P1393" s="52">
        <v>7140</v>
      </c>
      <c r="T1393" s="52">
        <f t="shared" si="327"/>
        <v>0</v>
      </c>
      <c r="V1393" s="51">
        <f t="shared" si="321"/>
        <v>1637.9479233752616</v>
      </c>
      <c r="AG1393">
        <v>0</v>
      </c>
      <c r="AH1393">
        <v>0</v>
      </c>
      <c r="AY1393">
        <v>0</v>
      </c>
    </row>
    <row r="1394" spans="1:51" x14ac:dyDescent="0.25">
      <c r="A1394" s="15" t="s">
        <v>1249</v>
      </c>
      <c r="H1394" s="52">
        <f t="shared" si="326"/>
        <v>0</v>
      </c>
      <c r="K1394" s="53"/>
      <c r="L1394" s="52">
        <f t="shared" si="325"/>
        <v>0</v>
      </c>
      <c r="O1394" s="53">
        <v>100</v>
      </c>
      <c r="P1394" s="53">
        <v>4760</v>
      </c>
      <c r="Q1394" s="53"/>
      <c r="R1394" s="53"/>
      <c r="S1394" s="53">
        <v>100</v>
      </c>
      <c r="T1394" s="52">
        <f t="shared" si="327"/>
        <v>4109</v>
      </c>
      <c r="V1394" s="51">
        <f t="shared" si="321"/>
        <v>1637.9479233752616</v>
      </c>
      <c r="AG1394">
        <v>0</v>
      </c>
      <c r="AH1394">
        <v>0</v>
      </c>
      <c r="AY1394">
        <v>0</v>
      </c>
    </row>
    <row r="1395" spans="1:51" x14ac:dyDescent="0.25">
      <c r="A1395" s="14" t="s">
        <v>1250</v>
      </c>
      <c r="D1395" s="116">
        <v>800</v>
      </c>
      <c r="E1395" s="116">
        <v>46000</v>
      </c>
      <c r="F1395" s="53">
        <v>75</v>
      </c>
      <c r="G1395" s="53">
        <v>45</v>
      </c>
      <c r="H1395" s="52">
        <f t="shared" si="326"/>
        <v>1692.6447257548555</v>
      </c>
      <c r="K1395" s="52">
        <v>30</v>
      </c>
      <c r="L1395" s="52">
        <f t="shared" si="325"/>
        <v>900</v>
      </c>
      <c r="O1395" s="54"/>
      <c r="P1395" s="54"/>
      <c r="Q1395" s="54"/>
      <c r="R1395" s="54"/>
      <c r="S1395" s="53"/>
      <c r="T1395" s="52">
        <f t="shared" si="327"/>
        <v>0</v>
      </c>
      <c r="V1395" s="51">
        <f t="shared" si="321"/>
        <v>4586.2541854507317</v>
      </c>
      <c r="AG1395">
        <v>45</v>
      </c>
      <c r="AH1395">
        <v>30</v>
      </c>
      <c r="AY1395">
        <v>1692.6447257548555</v>
      </c>
    </row>
    <row r="1396" spans="1:51" x14ac:dyDescent="0.25">
      <c r="A1396" s="13" t="s">
        <v>1251</v>
      </c>
      <c r="D1396" s="113"/>
      <c r="E1396" s="113"/>
      <c r="F1396" s="53">
        <v>75</v>
      </c>
      <c r="G1396" s="53">
        <v>45</v>
      </c>
      <c r="H1396" s="52">
        <f t="shared" si="326"/>
        <v>1692.6447257548555</v>
      </c>
      <c r="K1396" s="53">
        <v>30</v>
      </c>
      <c r="L1396" s="52">
        <f t="shared" si="325"/>
        <v>900</v>
      </c>
      <c r="O1396" s="54"/>
      <c r="P1396" s="54"/>
      <c r="Q1396" s="54"/>
      <c r="R1396" s="54"/>
      <c r="S1396" s="53"/>
      <c r="T1396" s="52">
        <f t="shared" si="327"/>
        <v>0</v>
      </c>
      <c r="V1396" s="51">
        <f t="shared" si="321"/>
        <v>0</v>
      </c>
      <c r="AG1396">
        <v>45</v>
      </c>
      <c r="AH1396">
        <v>30</v>
      </c>
      <c r="AY1396">
        <v>1692.6447257548555</v>
      </c>
    </row>
    <row r="1397" spans="1:51" x14ac:dyDescent="0.25">
      <c r="A1397" s="14" t="s">
        <v>1252</v>
      </c>
      <c r="D1397" s="117"/>
      <c r="E1397" s="117"/>
      <c r="F1397" s="53">
        <v>210</v>
      </c>
      <c r="G1397" s="53">
        <v>126</v>
      </c>
      <c r="H1397" s="52">
        <f t="shared" si="326"/>
        <v>4739.405232113595</v>
      </c>
      <c r="K1397" s="52">
        <v>42</v>
      </c>
      <c r="L1397" s="52">
        <f t="shared" si="325"/>
        <v>1260</v>
      </c>
      <c r="O1397" s="54">
        <v>80</v>
      </c>
      <c r="P1397" s="54">
        <v>3808</v>
      </c>
      <c r="Q1397" s="54"/>
      <c r="R1397" s="54"/>
      <c r="S1397" s="53"/>
      <c r="T1397" s="52">
        <f t="shared" si="327"/>
        <v>0</v>
      </c>
      <c r="V1397" s="51">
        <f t="shared" si="321"/>
        <v>0</v>
      </c>
      <c r="AG1397">
        <v>126</v>
      </c>
      <c r="AH1397">
        <v>84</v>
      </c>
      <c r="AY1397">
        <v>4739.405232113595</v>
      </c>
    </row>
    <row r="1398" spans="1:51" x14ac:dyDescent="0.25">
      <c r="A1398" s="9" t="s">
        <v>1253</v>
      </c>
      <c r="H1398" s="52">
        <f t="shared" si="326"/>
        <v>0</v>
      </c>
      <c r="L1398" s="52">
        <f t="shared" si="325"/>
        <v>0</v>
      </c>
      <c r="O1398" s="52">
        <v>70</v>
      </c>
      <c r="P1398" s="52">
        <v>3332</v>
      </c>
      <c r="S1398" s="53">
        <v>70</v>
      </c>
      <c r="T1398" s="52">
        <f t="shared" si="327"/>
        <v>2876.2999999999997</v>
      </c>
      <c r="V1398" s="51">
        <f t="shared" si="321"/>
        <v>0</v>
      </c>
      <c r="AG1398">
        <v>0</v>
      </c>
      <c r="AH1398">
        <v>0</v>
      </c>
      <c r="AY1398">
        <v>0</v>
      </c>
    </row>
    <row r="1399" spans="1:51" x14ac:dyDescent="0.25">
      <c r="A1399" s="15" t="s">
        <v>1254</v>
      </c>
      <c r="H1399" s="52">
        <f t="shared" si="326"/>
        <v>0</v>
      </c>
      <c r="K1399" s="53"/>
      <c r="L1399" s="52">
        <f t="shared" si="325"/>
        <v>0</v>
      </c>
      <c r="S1399" s="53">
        <v>70</v>
      </c>
      <c r="T1399" s="52">
        <f t="shared" si="327"/>
        <v>2876.2999999999997</v>
      </c>
      <c r="V1399" s="51">
        <f t="shared" si="321"/>
        <v>0</v>
      </c>
      <c r="AG1399">
        <v>0</v>
      </c>
      <c r="AH1399">
        <v>0</v>
      </c>
      <c r="AY1399">
        <v>0</v>
      </c>
    </row>
    <row r="1400" spans="1:51" x14ac:dyDescent="0.25">
      <c r="A1400" s="13" t="s">
        <v>1255</v>
      </c>
      <c r="C1400" s="53"/>
      <c r="D1400" s="53"/>
      <c r="E1400" s="53"/>
      <c r="F1400" s="53"/>
      <c r="G1400" s="53"/>
      <c r="H1400" s="52">
        <f t="shared" si="326"/>
        <v>0</v>
      </c>
      <c r="K1400" s="53"/>
      <c r="L1400" s="52">
        <f t="shared" si="325"/>
        <v>0</v>
      </c>
      <c r="O1400" s="53"/>
      <c r="P1400" s="53"/>
      <c r="Q1400" s="53"/>
      <c r="R1400" s="53"/>
      <c r="S1400" s="53">
        <v>70</v>
      </c>
      <c r="T1400" s="52">
        <f t="shared" si="327"/>
        <v>2876.2999999999997</v>
      </c>
      <c r="V1400" s="51">
        <f t="shared" si="321"/>
        <v>35197.68093119729</v>
      </c>
      <c r="AG1400">
        <v>0</v>
      </c>
      <c r="AH1400">
        <v>0</v>
      </c>
      <c r="AY1400">
        <v>0</v>
      </c>
    </row>
    <row r="1401" spans="1:51" x14ac:dyDescent="0.25">
      <c r="A1401" s="9" t="s">
        <v>1256</v>
      </c>
      <c r="H1401" s="52">
        <f t="shared" si="326"/>
        <v>0</v>
      </c>
      <c r="L1401" s="52">
        <f t="shared" si="325"/>
        <v>0</v>
      </c>
      <c r="S1401" s="52">
        <v>70</v>
      </c>
      <c r="T1401" s="52">
        <f t="shared" si="327"/>
        <v>2876.2999999999997</v>
      </c>
      <c r="V1401" s="51">
        <f t="shared" si="321"/>
        <v>0</v>
      </c>
      <c r="AG1401">
        <v>0</v>
      </c>
      <c r="AH1401">
        <v>0</v>
      </c>
      <c r="AY1401">
        <v>0</v>
      </c>
    </row>
    <row r="1402" spans="1:51" x14ac:dyDescent="0.25">
      <c r="A1402" s="19" t="s">
        <v>638</v>
      </c>
      <c r="B1402" s="20">
        <f>SUM(B1372:B1401)</f>
        <v>1</v>
      </c>
      <c r="C1402" s="20">
        <f t="shared" ref="C1402:T1402" si="328">SUM(C1372:C1401)</f>
        <v>133579</v>
      </c>
      <c r="D1402" s="20">
        <f t="shared" si="328"/>
        <v>800</v>
      </c>
      <c r="E1402" s="20">
        <f t="shared" si="328"/>
        <v>46000</v>
      </c>
      <c r="F1402" s="20">
        <f t="shared" si="328"/>
        <v>1612</v>
      </c>
      <c r="G1402" s="20">
        <f t="shared" si="328"/>
        <v>967</v>
      </c>
      <c r="H1402" s="20">
        <f t="shared" si="328"/>
        <v>36373.054440109896</v>
      </c>
      <c r="I1402" s="20">
        <f t="shared" si="328"/>
        <v>0</v>
      </c>
      <c r="J1402" s="20">
        <f t="shared" si="328"/>
        <v>0</v>
      </c>
      <c r="K1402" s="20">
        <f t="shared" si="328"/>
        <v>386.53999999999996</v>
      </c>
      <c r="L1402" s="20">
        <f t="shared" si="328"/>
        <v>11596.2</v>
      </c>
      <c r="M1402" s="20">
        <f t="shared" si="328"/>
        <v>0</v>
      </c>
      <c r="N1402" s="20">
        <f t="shared" si="328"/>
        <v>0</v>
      </c>
      <c r="O1402" s="20">
        <f t="shared" si="328"/>
        <v>2000</v>
      </c>
      <c r="P1402" s="20">
        <f t="shared" si="328"/>
        <v>94940</v>
      </c>
      <c r="Q1402" s="20">
        <f t="shared" si="328"/>
        <v>0</v>
      </c>
      <c r="R1402" s="20">
        <f t="shared" si="328"/>
        <v>0</v>
      </c>
      <c r="S1402" s="20">
        <f t="shared" si="328"/>
        <v>1290</v>
      </c>
      <c r="T1402" s="20">
        <f t="shared" si="328"/>
        <v>53006.100000000006</v>
      </c>
      <c r="U1402" s="34"/>
      <c r="V1402" s="51">
        <f>$AY$1*H1405</f>
        <v>0</v>
      </c>
      <c r="W1402" s="34"/>
      <c r="X1402" s="34"/>
      <c r="Y1402" s="34"/>
      <c r="Z1402" s="34"/>
      <c r="AA1402" s="34"/>
      <c r="AB1402" s="34"/>
      <c r="AC1402" s="34"/>
      <c r="AG1402">
        <v>967.19999999999993</v>
      </c>
      <c r="AH1402">
        <v>644.80000000000007</v>
      </c>
      <c r="AY1402">
        <v>36373.054440109889</v>
      </c>
    </row>
    <row r="1403" spans="1:51" hidden="1" x14ac:dyDescent="0.25">
      <c r="A1403" s="19" t="s">
        <v>1425</v>
      </c>
      <c r="B1403" s="20"/>
      <c r="C1403" s="20"/>
      <c r="D1403" s="20">
        <v>800</v>
      </c>
      <c r="E1403" s="20">
        <v>46000</v>
      </c>
      <c r="F1403" s="20">
        <v>1612</v>
      </c>
      <c r="G1403" s="20"/>
      <c r="H1403" s="20"/>
      <c r="I1403" s="20">
        <v>0</v>
      </c>
      <c r="J1403" s="20">
        <v>0</v>
      </c>
      <c r="K1403" s="20"/>
      <c r="L1403" s="20"/>
      <c r="M1403" s="20">
        <v>0</v>
      </c>
      <c r="N1403" s="20">
        <v>0</v>
      </c>
      <c r="O1403" s="20"/>
      <c r="P1403" s="20"/>
      <c r="Q1403" s="20">
        <v>0</v>
      </c>
      <c r="R1403" s="20">
        <v>0</v>
      </c>
      <c r="S1403" s="20"/>
      <c r="T1403" s="20"/>
      <c r="U1403" s="34"/>
      <c r="V1403" s="51">
        <f>$AY$1*H1406</f>
        <v>0</v>
      </c>
      <c r="W1403" s="34"/>
      <c r="X1403" s="34"/>
      <c r="Y1403" s="34"/>
      <c r="Z1403" s="34"/>
      <c r="AA1403" s="34"/>
      <c r="AB1403" s="34"/>
      <c r="AC1403" s="34"/>
      <c r="AY1403">
        <v>0</v>
      </c>
    </row>
    <row r="1404" spans="1:51" x14ac:dyDescent="0.25">
      <c r="A1404" s="19" t="s">
        <v>1448</v>
      </c>
      <c r="B1404" s="20"/>
      <c r="C1404" s="20"/>
      <c r="D1404" s="20"/>
      <c r="E1404" s="20"/>
      <c r="F1404" s="20"/>
      <c r="G1404" s="110">
        <f>H1402/G1402</f>
        <v>37.614327238996793</v>
      </c>
      <c r="H1404" s="111"/>
      <c r="I1404" s="20"/>
      <c r="J1404" s="20"/>
      <c r="K1404" s="110">
        <f>L1402/K1402</f>
        <v>30.000000000000004</v>
      </c>
      <c r="L1404" s="111"/>
      <c r="M1404" s="20"/>
      <c r="N1404" s="20"/>
      <c r="O1404" s="110">
        <f>P1402/O1402</f>
        <v>47.47</v>
      </c>
      <c r="P1404" s="111"/>
      <c r="Q1404" s="20"/>
      <c r="R1404" s="20"/>
      <c r="S1404" s="110">
        <f>T1402/S1402</f>
        <v>41.09</v>
      </c>
      <c r="T1404" s="111"/>
      <c r="U1404" s="34"/>
      <c r="W1404" s="34"/>
      <c r="X1404" s="34"/>
      <c r="Y1404" s="34"/>
      <c r="Z1404" s="34"/>
      <c r="AA1404" s="34"/>
      <c r="AB1404" s="34"/>
      <c r="AC1404" s="34"/>
    </row>
    <row r="1405" spans="1:51" x14ac:dyDescent="0.25">
      <c r="A1405" s="114" t="s">
        <v>1257</v>
      </c>
      <c r="B1405" s="114"/>
      <c r="C1405" s="114"/>
      <c r="D1405" s="114"/>
      <c r="E1405" s="114"/>
      <c r="F1405" s="114"/>
      <c r="G1405" s="114"/>
      <c r="H1405" s="114"/>
      <c r="I1405" s="114"/>
      <c r="J1405" s="114"/>
      <c r="K1405" s="114"/>
      <c r="L1405" s="114"/>
      <c r="M1405" s="114"/>
      <c r="N1405" s="114"/>
      <c r="O1405" s="114"/>
      <c r="P1405" s="114"/>
      <c r="Q1405" s="114"/>
      <c r="R1405" s="114"/>
      <c r="S1405" s="114"/>
      <c r="T1405" s="114"/>
      <c r="U1405" s="32"/>
      <c r="V1405" s="51">
        <f t="shared" ref="V1405:V1413" si="329">$AY$1*H1407</f>
        <v>0</v>
      </c>
      <c r="W1405" s="32"/>
      <c r="X1405" s="32"/>
      <c r="Y1405" s="32"/>
      <c r="Z1405" s="32"/>
      <c r="AA1405" s="32"/>
      <c r="AB1405" s="32"/>
      <c r="AC1405" s="32"/>
      <c r="AE1405">
        <v>47.094090909090916</v>
      </c>
      <c r="AG1405">
        <v>0</v>
      </c>
      <c r="AH1405">
        <v>0</v>
      </c>
      <c r="AY1405">
        <v>0</v>
      </c>
    </row>
    <row r="1406" spans="1:51" x14ac:dyDescent="0.25">
      <c r="A1406" s="14" t="s">
        <v>1258</v>
      </c>
      <c r="F1406" s="53"/>
      <c r="G1406" s="53"/>
      <c r="H1406" s="52">
        <f t="shared" ref="H1406:H1414" si="330">G1406*$AD$1</f>
        <v>0</v>
      </c>
      <c r="L1406" s="52">
        <f t="shared" ref="L1406:L1415" si="331">K1406*AF$1</f>
        <v>0</v>
      </c>
      <c r="O1406" s="54">
        <v>86</v>
      </c>
      <c r="P1406" s="64">
        <v>4159.47</v>
      </c>
      <c r="Q1406" s="54"/>
      <c r="R1406" s="54"/>
      <c r="S1406" s="53"/>
      <c r="T1406" s="52">
        <f t="shared" ref="T1406:T1414" si="332">S1406*AE$1405</f>
        <v>0</v>
      </c>
      <c r="V1406" s="51">
        <f t="shared" si="329"/>
        <v>0</v>
      </c>
      <c r="AG1406">
        <v>0</v>
      </c>
      <c r="AH1406">
        <v>0</v>
      </c>
      <c r="AY1406">
        <v>0</v>
      </c>
    </row>
    <row r="1407" spans="1:51" x14ac:dyDescent="0.25">
      <c r="A1407" s="14" t="s">
        <v>1259</v>
      </c>
      <c r="H1407" s="52">
        <f t="shared" si="330"/>
        <v>0</v>
      </c>
      <c r="L1407" s="52">
        <f t="shared" si="331"/>
        <v>0</v>
      </c>
      <c r="O1407" s="52">
        <v>75</v>
      </c>
      <c r="P1407" s="61">
        <v>3398.81</v>
      </c>
      <c r="T1407" s="52">
        <f t="shared" si="332"/>
        <v>0</v>
      </c>
      <c r="V1407" s="51">
        <f t="shared" si="329"/>
        <v>0</v>
      </c>
      <c r="AG1407">
        <v>0</v>
      </c>
      <c r="AH1407">
        <v>0</v>
      </c>
      <c r="AY1407">
        <v>0</v>
      </c>
    </row>
    <row r="1408" spans="1:51" x14ac:dyDescent="0.25">
      <c r="A1408" s="14" t="s">
        <v>1260</v>
      </c>
      <c r="F1408" s="53"/>
      <c r="G1408" s="53"/>
      <c r="H1408" s="52">
        <f t="shared" si="330"/>
        <v>0</v>
      </c>
      <c r="K1408" s="53"/>
      <c r="L1408" s="52">
        <f t="shared" si="331"/>
        <v>0</v>
      </c>
      <c r="O1408" s="54">
        <v>75</v>
      </c>
      <c r="P1408" s="64">
        <v>3398.81</v>
      </c>
      <c r="Q1408" s="54"/>
      <c r="R1408" s="54"/>
      <c r="S1408" s="53"/>
      <c r="T1408" s="52">
        <f t="shared" si="332"/>
        <v>0</v>
      </c>
      <c r="V1408" s="51">
        <f t="shared" si="329"/>
        <v>0</v>
      </c>
      <c r="AG1408">
        <v>0</v>
      </c>
      <c r="AH1408">
        <v>0</v>
      </c>
      <c r="AY1408">
        <v>0</v>
      </c>
    </row>
    <row r="1409" spans="1:51" x14ac:dyDescent="0.25">
      <c r="A1409" s="14" t="s">
        <v>1261</v>
      </c>
      <c r="F1409" s="53"/>
      <c r="G1409" s="53"/>
      <c r="H1409" s="52">
        <f t="shared" si="330"/>
        <v>0</v>
      </c>
      <c r="K1409" s="53"/>
      <c r="L1409" s="52">
        <f t="shared" si="331"/>
        <v>0</v>
      </c>
      <c r="O1409" s="54">
        <v>86</v>
      </c>
      <c r="P1409" s="64">
        <v>4159.41</v>
      </c>
      <c r="Q1409" s="54"/>
      <c r="R1409" s="54"/>
      <c r="S1409" s="53"/>
      <c r="T1409" s="52">
        <f t="shared" si="332"/>
        <v>0</v>
      </c>
      <c r="V1409" s="51">
        <f t="shared" si="329"/>
        <v>0</v>
      </c>
      <c r="AG1409">
        <v>0</v>
      </c>
      <c r="AH1409">
        <v>0</v>
      </c>
      <c r="AY1409">
        <v>0</v>
      </c>
    </row>
    <row r="1410" spans="1:51" x14ac:dyDescent="0.25">
      <c r="A1410" s="14" t="s">
        <v>1262</v>
      </c>
      <c r="F1410" s="53"/>
      <c r="G1410" s="53"/>
      <c r="H1410" s="52">
        <f t="shared" si="330"/>
        <v>0</v>
      </c>
      <c r="K1410" s="53"/>
      <c r="L1410" s="52">
        <f t="shared" si="331"/>
        <v>0</v>
      </c>
      <c r="O1410" s="54">
        <v>185</v>
      </c>
      <c r="P1410" s="54">
        <v>10286.15</v>
      </c>
      <c r="Q1410" s="54"/>
      <c r="R1410" s="54"/>
      <c r="T1410" s="52">
        <f t="shared" si="332"/>
        <v>0</v>
      </c>
      <c r="V1410" s="51">
        <f t="shared" si="329"/>
        <v>0</v>
      </c>
      <c r="AG1410">
        <v>0</v>
      </c>
      <c r="AH1410">
        <v>0</v>
      </c>
      <c r="AY1410">
        <v>0</v>
      </c>
    </row>
    <row r="1411" spans="1:51" x14ac:dyDescent="0.25">
      <c r="A1411" s="14" t="s">
        <v>1263</v>
      </c>
      <c r="F1411" s="53"/>
      <c r="G1411" s="53"/>
      <c r="H1411" s="52">
        <f t="shared" si="330"/>
        <v>0</v>
      </c>
      <c r="K1411" s="53"/>
      <c r="L1411" s="52">
        <f t="shared" si="331"/>
        <v>0</v>
      </c>
      <c r="O1411" s="54">
        <v>75</v>
      </c>
      <c r="P1411" s="54">
        <v>3398.81</v>
      </c>
      <c r="Q1411" s="54"/>
      <c r="R1411" s="54"/>
      <c r="T1411" s="52">
        <f t="shared" si="332"/>
        <v>0</v>
      </c>
      <c r="V1411" s="51">
        <f t="shared" si="329"/>
        <v>0</v>
      </c>
      <c r="AG1411">
        <v>0</v>
      </c>
      <c r="AH1411">
        <v>0</v>
      </c>
      <c r="AY1411">
        <v>0</v>
      </c>
    </row>
    <row r="1412" spans="1:51" x14ac:dyDescent="0.25">
      <c r="A1412" s="12" t="s">
        <v>1264</v>
      </c>
      <c r="H1412" s="52">
        <f t="shared" si="330"/>
        <v>0</v>
      </c>
      <c r="L1412" s="52">
        <f t="shared" si="331"/>
        <v>0</v>
      </c>
      <c r="O1412" s="52">
        <v>75</v>
      </c>
      <c r="P1412" s="52">
        <v>3398.81</v>
      </c>
      <c r="T1412" s="52">
        <f t="shared" si="332"/>
        <v>0</v>
      </c>
      <c r="V1412" s="51">
        <f t="shared" si="329"/>
        <v>0</v>
      </c>
      <c r="AG1412">
        <v>0</v>
      </c>
      <c r="AH1412">
        <v>0</v>
      </c>
      <c r="AY1412">
        <v>0</v>
      </c>
    </row>
    <row r="1413" spans="1:51" x14ac:dyDescent="0.25">
      <c r="A1413" s="12" t="s">
        <v>1265</v>
      </c>
      <c r="D1413" s="116">
        <v>1450</v>
      </c>
      <c r="E1413" s="116">
        <v>50750</v>
      </c>
      <c r="H1413" s="52">
        <f t="shared" si="330"/>
        <v>0</v>
      </c>
      <c r="L1413" s="52">
        <f t="shared" si="331"/>
        <v>0</v>
      </c>
      <c r="O1413" s="52">
        <v>75</v>
      </c>
      <c r="P1413" s="52">
        <v>2722.72</v>
      </c>
      <c r="T1413" s="52">
        <f t="shared" si="332"/>
        <v>0</v>
      </c>
      <c r="V1413" s="51">
        <f t="shared" si="329"/>
        <v>0</v>
      </c>
      <c r="AG1413">
        <v>0</v>
      </c>
      <c r="AH1413">
        <v>0</v>
      </c>
      <c r="AY1413">
        <v>0</v>
      </c>
    </row>
    <row r="1414" spans="1:51" x14ac:dyDescent="0.25">
      <c r="A1414" s="9" t="s">
        <v>1266</v>
      </c>
      <c r="D1414" s="113"/>
      <c r="E1414" s="113"/>
      <c r="H1414" s="52">
        <f t="shared" si="330"/>
        <v>0</v>
      </c>
      <c r="L1414" s="52">
        <f t="shared" si="331"/>
        <v>0</v>
      </c>
      <c r="O1414" s="52">
        <v>75</v>
      </c>
      <c r="P1414" s="52">
        <v>2722.72</v>
      </c>
      <c r="T1414" s="52">
        <f t="shared" si="332"/>
        <v>0</v>
      </c>
      <c r="V1414" s="51" t="e">
        <f>$AY$1*#REF!</f>
        <v>#REF!</v>
      </c>
      <c r="AG1414">
        <v>0</v>
      </c>
      <c r="AH1414">
        <v>0</v>
      </c>
      <c r="AY1414">
        <v>0</v>
      </c>
    </row>
    <row r="1415" spans="1:51" x14ac:dyDescent="0.25">
      <c r="A1415" s="15" t="s">
        <v>1267</v>
      </c>
      <c r="D1415" s="113"/>
      <c r="E1415" s="113"/>
      <c r="F1415" s="112">
        <v>4628</v>
      </c>
      <c r="G1415" s="66"/>
      <c r="H1415" s="66"/>
      <c r="I1415" s="112"/>
      <c r="J1415" s="112"/>
      <c r="K1415" s="53"/>
      <c r="L1415" s="52">
        <f t="shared" si="331"/>
        <v>0</v>
      </c>
      <c r="O1415" s="53"/>
      <c r="P1415" s="53"/>
      <c r="Q1415" s="53"/>
      <c r="R1415" s="53"/>
      <c r="S1415" s="53">
        <v>93</v>
      </c>
      <c r="T1415" s="52">
        <v>4103</v>
      </c>
      <c r="V1415" s="51">
        <f>$AY$1*H1416</f>
        <v>35493.889938289023</v>
      </c>
      <c r="AG1415">
        <v>2776.7999999999997</v>
      </c>
      <c r="AH1415">
        <v>1851.2</v>
      </c>
      <c r="AY1415" t="e">
        <v>#VALUE!</v>
      </c>
    </row>
    <row r="1416" spans="1:51" x14ac:dyDescent="0.25">
      <c r="A1416" s="9" t="s">
        <v>1268</v>
      </c>
      <c r="F1416" s="112"/>
      <c r="G1416" s="113">
        <v>965</v>
      </c>
      <c r="H1416" s="113">
        <f>AY1416</f>
        <v>36679.154900582253</v>
      </c>
      <c r="I1416" s="112"/>
      <c r="J1416" s="112"/>
      <c r="K1416" s="116">
        <v>910</v>
      </c>
      <c r="L1416" s="116">
        <v>32760</v>
      </c>
      <c r="T1416" s="52">
        <f>S1416*AE$1405</f>
        <v>0</v>
      </c>
      <c r="V1416" s="51">
        <f>$AY$1*H1418</f>
        <v>0</v>
      </c>
      <c r="AG1416">
        <v>0</v>
      </c>
      <c r="AH1416">
        <v>0</v>
      </c>
      <c r="AY1416">
        <v>36679.154900582253</v>
      </c>
    </row>
    <row r="1417" spans="1:51" x14ac:dyDescent="0.25">
      <c r="A1417" s="9" t="s">
        <v>1269</v>
      </c>
      <c r="F1417" s="112"/>
      <c r="G1417" s="113"/>
      <c r="H1417" s="113"/>
      <c r="I1417" s="112"/>
      <c r="J1417" s="112"/>
      <c r="K1417" s="113"/>
      <c r="L1417" s="113"/>
      <c r="O1417" s="53"/>
      <c r="P1417" s="53"/>
      <c r="Q1417" s="53"/>
      <c r="R1417" s="53"/>
      <c r="S1417" s="53"/>
      <c r="T1417" s="52">
        <f>S1417*AE$1405</f>
        <v>0</v>
      </c>
      <c r="V1417" s="51">
        <f>$AY$1*H1419</f>
        <v>0</v>
      </c>
      <c r="AG1417">
        <v>0</v>
      </c>
      <c r="AH1417">
        <v>0</v>
      </c>
      <c r="AY1417">
        <v>0</v>
      </c>
    </row>
    <row r="1418" spans="1:51" x14ac:dyDescent="0.25">
      <c r="A1418" s="9" t="s">
        <v>1270</v>
      </c>
      <c r="F1418" s="112"/>
      <c r="G1418" s="113"/>
      <c r="H1418" s="113"/>
      <c r="I1418" s="112"/>
      <c r="J1418" s="112"/>
      <c r="K1418" s="117"/>
      <c r="L1418" s="117"/>
      <c r="O1418" s="52">
        <v>235</v>
      </c>
      <c r="P1418" s="52">
        <v>13415.99</v>
      </c>
      <c r="T1418" s="52">
        <f>S1418*AE$1405</f>
        <v>0</v>
      </c>
      <c r="V1418" s="51" t="e">
        <f>$AY$1*#REF!</f>
        <v>#REF!</v>
      </c>
      <c r="AG1418">
        <v>0</v>
      </c>
      <c r="AH1418">
        <v>0</v>
      </c>
      <c r="AY1418">
        <v>0</v>
      </c>
    </row>
    <row r="1419" spans="1:51" x14ac:dyDescent="0.25">
      <c r="A1419" s="9" t="s">
        <v>1271</v>
      </c>
      <c r="C1419" s="52">
        <v>77836</v>
      </c>
      <c r="F1419" s="112"/>
      <c r="G1419" s="66"/>
      <c r="H1419" s="66"/>
      <c r="I1419" s="112"/>
      <c r="J1419" s="112"/>
      <c r="K1419" s="66"/>
      <c r="L1419" s="66"/>
      <c r="O1419" s="106" t="s">
        <v>1332</v>
      </c>
      <c r="P1419" s="106"/>
      <c r="Q1419" s="106"/>
      <c r="R1419" s="106"/>
      <c r="S1419" s="106" t="s">
        <v>1332</v>
      </c>
      <c r="T1419" s="106"/>
      <c r="U1419" s="31"/>
      <c r="V1419" s="51">
        <f>$AY$1*H1420</f>
        <v>0</v>
      </c>
      <c r="W1419" s="31"/>
      <c r="X1419" s="31"/>
      <c r="Y1419" s="31"/>
      <c r="Z1419" s="31"/>
      <c r="AA1419" s="31"/>
      <c r="AB1419" s="31"/>
      <c r="AC1419" s="31"/>
      <c r="AG1419">
        <v>0</v>
      </c>
      <c r="AH1419">
        <v>0</v>
      </c>
      <c r="AY1419" t="e">
        <v>#VALUE!</v>
      </c>
    </row>
    <row r="1420" spans="1:51" x14ac:dyDescent="0.25">
      <c r="A1420" s="9" t="s">
        <v>1272</v>
      </c>
      <c r="C1420" s="53"/>
      <c r="D1420" s="53"/>
      <c r="E1420" s="53"/>
      <c r="F1420" s="112"/>
      <c r="G1420" s="66"/>
      <c r="H1420" s="66"/>
      <c r="I1420" s="112"/>
      <c r="J1420" s="112"/>
      <c r="K1420" s="53"/>
      <c r="L1420" s="52">
        <f>K1420*AF$1</f>
        <v>0</v>
      </c>
      <c r="O1420" s="52">
        <v>320</v>
      </c>
      <c r="P1420" s="52">
        <v>11232.92</v>
      </c>
      <c r="S1420" s="53">
        <v>71</v>
      </c>
      <c r="T1420" s="52">
        <v>3129</v>
      </c>
      <c r="V1420" s="51">
        <f>$AY$1*H1422</f>
        <v>0</v>
      </c>
      <c r="AG1420">
        <v>0</v>
      </c>
      <c r="AH1420">
        <v>0</v>
      </c>
      <c r="AY1420" t="e">
        <v>#VALUE!</v>
      </c>
    </row>
    <row r="1421" spans="1:51" x14ac:dyDescent="0.25">
      <c r="A1421" s="14" t="s">
        <v>1273</v>
      </c>
      <c r="F1421" s="53"/>
      <c r="G1421" s="53"/>
      <c r="H1421" s="52">
        <f t="shared" ref="H1421:H1428" si="333">G1421*$AD$1</f>
        <v>0</v>
      </c>
      <c r="K1421" s="53"/>
      <c r="L1421" s="52">
        <f>K1421*AF$1</f>
        <v>0</v>
      </c>
      <c r="O1421" s="54"/>
      <c r="P1421" s="54"/>
      <c r="Q1421" s="54"/>
      <c r="R1421" s="54"/>
      <c r="S1421" s="53">
        <v>71</v>
      </c>
      <c r="T1421" s="52">
        <v>3129</v>
      </c>
      <c r="V1421" s="51">
        <f>$AY$1*H1423</f>
        <v>0</v>
      </c>
      <c r="AG1421">
        <v>0</v>
      </c>
      <c r="AH1421">
        <v>0</v>
      </c>
      <c r="AY1421">
        <v>0</v>
      </c>
    </row>
    <row r="1422" spans="1:51" ht="15.75" customHeight="1" x14ac:dyDescent="0.25">
      <c r="A1422" s="26" t="s">
        <v>1274</v>
      </c>
      <c r="B1422" s="112">
        <v>1</v>
      </c>
      <c r="C1422" s="52">
        <v>77836</v>
      </c>
      <c r="F1422" s="115" t="s">
        <v>1363</v>
      </c>
      <c r="G1422" s="115"/>
      <c r="H1422" s="115"/>
      <c r="I1422" s="115"/>
      <c r="J1422" s="115"/>
      <c r="K1422" s="115" t="s">
        <v>1332</v>
      </c>
      <c r="L1422" s="115"/>
      <c r="M1422" s="115"/>
      <c r="N1422" s="115"/>
      <c r="O1422" s="115" t="s">
        <v>1348</v>
      </c>
      <c r="P1422" s="115"/>
      <c r="Q1422" s="115"/>
      <c r="R1422" s="115"/>
      <c r="S1422" s="115" t="s">
        <v>1348</v>
      </c>
      <c r="T1422" s="115"/>
      <c r="U1422" s="33"/>
      <c r="V1422" s="51">
        <f>$AY$1*H1424</f>
        <v>0</v>
      </c>
      <c r="W1422" s="33"/>
      <c r="X1422" s="33"/>
      <c r="Y1422" s="33"/>
      <c r="Z1422" s="33"/>
      <c r="AA1422" s="33"/>
      <c r="AB1422" s="33"/>
      <c r="AC1422" s="33"/>
      <c r="AG1422" t="e">
        <v>#VALUE!</v>
      </c>
      <c r="AH1422" t="e">
        <v>#VALUE!</v>
      </c>
      <c r="AY1422">
        <v>0</v>
      </c>
    </row>
    <row r="1423" spans="1:51" x14ac:dyDescent="0.25">
      <c r="A1423" s="14" t="s">
        <v>1327</v>
      </c>
      <c r="B1423" s="112"/>
      <c r="F1423" s="115" t="s">
        <v>1363</v>
      </c>
      <c r="G1423" s="115"/>
      <c r="H1423" s="115"/>
      <c r="I1423" s="115"/>
      <c r="J1423" s="115"/>
      <c r="K1423" s="115" t="s">
        <v>1363</v>
      </c>
      <c r="L1423" s="115"/>
      <c r="M1423" s="115"/>
      <c r="N1423" s="115"/>
      <c r="O1423" s="115" t="s">
        <v>1363</v>
      </c>
      <c r="P1423" s="115"/>
      <c r="Q1423" s="115"/>
      <c r="R1423" s="115"/>
      <c r="S1423" s="106" t="s">
        <v>1332</v>
      </c>
      <c r="T1423" s="106"/>
      <c r="U1423" s="31"/>
      <c r="V1423" s="51">
        <f>$AY$1*H1425</f>
        <v>65549.079138883288</v>
      </c>
      <c r="W1423" s="31"/>
      <c r="X1423" s="31"/>
      <c r="Y1423" s="31"/>
      <c r="Z1423" s="31"/>
      <c r="AA1423" s="31"/>
      <c r="AB1423" s="31"/>
      <c r="AC1423" s="31"/>
      <c r="AG1423" t="e">
        <v>#VALUE!</v>
      </c>
      <c r="AH1423" t="e">
        <v>#VALUE!</v>
      </c>
      <c r="AY1423">
        <v>0</v>
      </c>
    </row>
    <row r="1424" spans="1:51" ht="15.75" customHeight="1" x14ac:dyDescent="0.25">
      <c r="A1424" s="14" t="s">
        <v>1275</v>
      </c>
      <c r="B1424" s="112"/>
      <c r="C1424" s="52">
        <v>77836</v>
      </c>
      <c r="F1424" s="115" t="s">
        <v>1342</v>
      </c>
      <c r="G1424" s="115"/>
      <c r="H1424" s="115"/>
      <c r="I1424" s="115"/>
      <c r="J1424" s="115"/>
      <c r="K1424" s="115" t="s">
        <v>1342</v>
      </c>
      <c r="L1424" s="115"/>
      <c r="M1424" s="115"/>
      <c r="N1424" s="115"/>
      <c r="O1424" s="115" t="s">
        <v>1347</v>
      </c>
      <c r="P1424" s="115"/>
      <c r="Q1424" s="115"/>
      <c r="R1424" s="115"/>
      <c r="S1424" s="115" t="s">
        <v>1347</v>
      </c>
      <c r="T1424" s="115"/>
      <c r="U1424" s="33"/>
      <c r="V1424" s="51" t="e">
        <f>$AY$1*#REF!</f>
        <v>#REF!</v>
      </c>
      <c r="W1424" s="33"/>
      <c r="X1424" s="33"/>
      <c r="Y1424" s="33"/>
      <c r="Z1424" s="33"/>
      <c r="AA1424" s="33"/>
      <c r="AB1424" s="33"/>
      <c r="AC1424" s="33"/>
      <c r="AG1424" t="e">
        <v>#VALUE!</v>
      </c>
      <c r="AH1424" t="e">
        <v>#VALUE!</v>
      </c>
      <c r="AY1424">
        <v>0</v>
      </c>
    </row>
    <row r="1425" spans="1:51" x14ac:dyDescent="0.25">
      <c r="A1425" s="14" t="s">
        <v>1328</v>
      </c>
      <c r="B1425" s="112"/>
      <c r="F1425" s="44" t="s">
        <v>1332</v>
      </c>
      <c r="G1425" s="53">
        <v>1782</v>
      </c>
      <c r="H1425" s="53">
        <f>AY1425</f>
        <v>67737.99184890138</v>
      </c>
      <c r="I1425" s="45"/>
      <c r="J1425" s="46"/>
      <c r="K1425" s="48"/>
      <c r="L1425" s="48"/>
      <c r="M1425" s="48"/>
      <c r="N1425" s="48"/>
      <c r="O1425" s="115" t="s">
        <v>1332</v>
      </c>
      <c r="P1425" s="115"/>
      <c r="Q1425" s="115"/>
      <c r="R1425" s="115"/>
      <c r="S1425" s="106" t="s">
        <v>1332</v>
      </c>
      <c r="T1425" s="106"/>
      <c r="U1425" s="31"/>
      <c r="V1425" s="51">
        <f>$AY$1*H1426</f>
        <v>0</v>
      </c>
      <c r="W1425" s="31"/>
      <c r="X1425" s="31"/>
      <c r="Y1425" s="31"/>
      <c r="Z1425" s="31"/>
      <c r="AA1425" s="31"/>
      <c r="AB1425" s="31"/>
      <c r="AC1425" s="31"/>
      <c r="AG1425" t="e">
        <v>#VALUE!</v>
      </c>
      <c r="AH1425" t="e">
        <v>#VALUE!</v>
      </c>
      <c r="AY1425">
        <v>67737.99184890138</v>
      </c>
    </row>
    <row r="1426" spans="1:51" x14ac:dyDescent="0.25">
      <c r="A1426" s="16" t="s">
        <v>1276</v>
      </c>
      <c r="F1426" s="49"/>
      <c r="G1426" s="71"/>
      <c r="H1426" s="52">
        <f t="shared" si="333"/>
        <v>0</v>
      </c>
      <c r="I1426" s="69"/>
      <c r="L1426" s="52">
        <f>K1426*AF$1</f>
        <v>0</v>
      </c>
      <c r="O1426" s="52">
        <v>75</v>
      </c>
      <c r="P1426" s="52">
        <v>2722.72</v>
      </c>
      <c r="T1426" s="52">
        <f>S1426*AE$1405</f>
        <v>0</v>
      </c>
      <c r="V1426" s="51">
        <f>$AY$1*H1427</f>
        <v>0</v>
      </c>
      <c r="AG1426">
        <v>0</v>
      </c>
      <c r="AH1426">
        <v>0</v>
      </c>
      <c r="AY1426">
        <v>0</v>
      </c>
    </row>
    <row r="1427" spans="1:51" x14ac:dyDescent="0.25">
      <c r="A1427" s="9" t="s">
        <v>1277</v>
      </c>
      <c r="H1427" s="52">
        <f t="shared" si="333"/>
        <v>0</v>
      </c>
      <c r="L1427" s="52">
        <f>K1427*AF$1</f>
        <v>0</v>
      </c>
      <c r="O1427" s="52">
        <v>86</v>
      </c>
      <c r="P1427" s="52">
        <v>4889.33</v>
      </c>
      <c r="T1427" s="52">
        <f>S1427*AE$1405</f>
        <v>0</v>
      </c>
      <c r="V1427" s="51">
        <f>$AY$1*H1429</f>
        <v>101042.9690771723</v>
      </c>
      <c r="AG1427">
        <v>0</v>
      </c>
      <c r="AH1427">
        <v>0</v>
      </c>
      <c r="AY1427">
        <v>0</v>
      </c>
    </row>
    <row r="1428" spans="1:51" x14ac:dyDescent="0.25">
      <c r="A1428" s="13" t="s">
        <v>1278</v>
      </c>
      <c r="F1428" s="53"/>
      <c r="G1428" s="53"/>
      <c r="H1428" s="52">
        <f t="shared" si="333"/>
        <v>0</v>
      </c>
      <c r="K1428" s="53"/>
      <c r="L1428" s="52">
        <f>K1428*AF$1</f>
        <v>0</v>
      </c>
      <c r="O1428" s="53">
        <v>86</v>
      </c>
      <c r="P1428" s="53">
        <v>4889.33</v>
      </c>
      <c r="Q1428" s="53"/>
      <c r="R1428" s="53"/>
      <c r="S1428" s="53"/>
      <c r="T1428" s="52">
        <f>S1428*AE$1405</f>
        <v>0</v>
      </c>
      <c r="V1428" s="51">
        <f>$AY$1*H1430</f>
        <v>0</v>
      </c>
      <c r="AG1428">
        <v>0</v>
      </c>
      <c r="AH1428">
        <v>0</v>
      </c>
      <c r="AY1428">
        <v>0</v>
      </c>
    </row>
    <row r="1429" spans="1:51" x14ac:dyDescent="0.25">
      <c r="A1429" s="19" t="s">
        <v>638</v>
      </c>
      <c r="B1429" s="20">
        <f>SUM(B1406:B1428)</f>
        <v>1</v>
      </c>
      <c r="C1429" s="20">
        <f t="shared" ref="C1429:T1429" si="334">SUM(C1406:C1428)</f>
        <v>233508</v>
      </c>
      <c r="D1429" s="20">
        <f t="shared" si="334"/>
        <v>1450</v>
      </c>
      <c r="E1429" s="20">
        <f t="shared" si="334"/>
        <v>50750</v>
      </c>
      <c r="F1429" s="20">
        <f t="shared" si="334"/>
        <v>4628</v>
      </c>
      <c r="G1429" s="20">
        <f t="shared" si="334"/>
        <v>2747</v>
      </c>
      <c r="H1429" s="20">
        <f t="shared" si="334"/>
        <v>104417.14674948363</v>
      </c>
      <c r="I1429" s="20">
        <f t="shared" si="334"/>
        <v>0</v>
      </c>
      <c r="J1429" s="20">
        <f t="shared" si="334"/>
        <v>0</v>
      </c>
      <c r="K1429" s="20">
        <f t="shared" si="334"/>
        <v>910</v>
      </c>
      <c r="L1429" s="20">
        <f t="shared" si="334"/>
        <v>32760</v>
      </c>
      <c r="M1429" s="20">
        <f t="shared" si="334"/>
        <v>0</v>
      </c>
      <c r="N1429" s="20">
        <f t="shared" si="334"/>
        <v>0</v>
      </c>
      <c r="O1429" s="20">
        <f t="shared" si="334"/>
        <v>1609</v>
      </c>
      <c r="P1429" s="20">
        <f t="shared" si="334"/>
        <v>74796</v>
      </c>
      <c r="Q1429" s="20">
        <f t="shared" si="334"/>
        <v>0</v>
      </c>
      <c r="R1429" s="20">
        <f t="shared" si="334"/>
        <v>0</v>
      </c>
      <c r="S1429" s="20">
        <f>SUM(S1406:S1428)</f>
        <v>235</v>
      </c>
      <c r="T1429" s="20">
        <f t="shared" si="334"/>
        <v>10361</v>
      </c>
      <c r="U1429" s="34"/>
      <c r="V1429" s="51">
        <f>$AY$1*H1432</f>
        <v>0</v>
      </c>
      <c r="W1429" s="34"/>
      <c r="X1429" s="34"/>
      <c r="Y1429" s="34"/>
      <c r="Z1429" s="34"/>
      <c r="AA1429" s="34"/>
      <c r="AB1429" s="34"/>
      <c r="AC1429" s="34"/>
      <c r="AG1429">
        <v>2776.7999999999997</v>
      </c>
      <c r="AH1429">
        <v>1851.2</v>
      </c>
      <c r="AY1429">
        <v>104417.14674948363</v>
      </c>
    </row>
    <row r="1430" spans="1:51" hidden="1" x14ac:dyDescent="0.25">
      <c r="A1430" s="19" t="s">
        <v>1425</v>
      </c>
      <c r="B1430" s="20"/>
      <c r="C1430" s="20"/>
      <c r="D1430" s="20">
        <v>1450</v>
      </c>
      <c r="E1430" s="20">
        <v>50750</v>
      </c>
      <c r="F1430" s="20">
        <v>4628</v>
      </c>
      <c r="G1430" s="20"/>
      <c r="H1430" s="20"/>
      <c r="I1430" s="20">
        <v>0</v>
      </c>
      <c r="J1430" s="20">
        <v>0</v>
      </c>
      <c r="K1430" s="20">
        <f>K1429-1092</f>
        <v>-182</v>
      </c>
      <c r="L1430" s="20"/>
      <c r="M1430" s="20">
        <v>1500</v>
      </c>
      <c r="N1430" s="20">
        <v>45000</v>
      </c>
      <c r="O1430" s="20"/>
      <c r="P1430" s="20"/>
      <c r="Q1430" s="20">
        <v>0</v>
      </c>
      <c r="R1430" s="20">
        <v>0</v>
      </c>
      <c r="S1430" s="20">
        <f>S1429-220</f>
        <v>15</v>
      </c>
      <c r="T1430" s="20"/>
      <c r="U1430" s="34"/>
      <c r="V1430" s="51">
        <f>$AY$1*H1433</f>
        <v>0</v>
      </c>
      <c r="W1430" s="34"/>
      <c r="X1430" s="34"/>
      <c r="Y1430" s="34"/>
      <c r="Z1430" s="34"/>
      <c r="AA1430" s="34"/>
      <c r="AB1430" s="34"/>
      <c r="AC1430" s="34"/>
      <c r="AY1430">
        <v>0</v>
      </c>
    </row>
    <row r="1431" spans="1:51" x14ac:dyDescent="0.25">
      <c r="A1431" s="19" t="s">
        <v>1448</v>
      </c>
      <c r="B1431" s="20"/>
      <c r="C1431" s="20"/>
      <c r="D1431" s="20"/>
      <c r="E1431" s="20"/>
      <c r="F1431" s="20"/>
      <c r="G1431" s="110">
        <f>H1429/G1429</f>
        <v>38.011338459950352</v>
      </c>
      <c r="H1431" s="111"/>
      <c r="I1431" s="20"/>
      <c r="J1431" s="20"/>
      <c r="K1431" s="110">
        <f>L1429/K1429</f>
        <v>36</v>
      </c>
      <c r="L1431" s="111"/>
      <c r="M1431" s="20"/>
      <c r="N1431" s="20"/>
      <c r="O1431" s="110">
        <f>P1429/O1429</f>
        <v>46.486016159105034</v>
      </c>
      <c r="P1431" s="111"/>
      <c r="Q1431" s="20"/>
      <c r="R1431" s="20"/>
      <c r="S1431" s="110">
        <f>T1429/S1429</f>
        <v>44.089361702127661</v>
      </c>
      <c r="T1431" s="111"/>
      <c r="U1431" s="34"/>
      <c r="W1431" s="34"/>
      <c r="X1431" s="34"/>
      <c r="Y1431" s="34"/>
      <c r="Z1431" s="34"/>
      <c r="AA1431" s="34"/>
      <c r="AB1431" s="34"/>
      <c r="AC1431" s="34"/>
    </row>
    <row r="1432" spans="1:51" x14ac:dyDescent="0.25">
      <c r="A1432" s="114" t="s">
        <v>1279</v>
      </c>
      <c r="B1432" s="114"/>
      <c r="C1432" s="114"/>
      <c r="D1432" s="114"/>
      <c r="E1432" s="114"/>
      <c r="F1432" s="114"/>
      <c r="G1432" s="114"/>
      <c r="H1432" s="114"/>
      <c r="I1432" s="114"/>
      <c r="J1432" s="114"/>
      <c r="K1432" s="114"/>
      <c r="L1432" s="114"/>
      <c r="M1432" s="114"/>
      <c r="N1432" s="114"/>
      <c r="O1432" s="114"/>
      <c r="P1432" s="114"/>
      <c r="Q1432" s="114"/>
      <c r="R1432" s="114"/>
      <c r="S1432" s="114"/>
      <c r="T1432" s="114"/>
      <c r="U1432" s="32"/>
      <c r="V1432" s="51">
        <f>$AY$1*H1434</f>
        <v>0</v>
      </c>
      <c r="W1432" s="32"/>
      <c r="X1432" s="32"/>
      <c r="Y1432" s="32"/>
      <c r="Z1432" s="32"/>
      <c r="AA1432" s="32"/>
      <c r="AB1432" s="32"/>
      <c r="AC1432" s="32"/>
      <c r="AE1432">
        <v>41.514503311258281</v>
      </c>
      <c r="AG1432">
        <v>0</v>
      </c>
      <c r="AH1432">
        <v>0</v>
      </c>
      <c r="AY1432">
        <v>0</v>
      </c>
    </row>
    <row r="1433" spans="1:51" x14ac:dyDescent="0.25">
      <c r="A1433" s="16" t="s">
        <v>1280</v>
      </c>
      <c r="F1433" s="71"/>
      <c r="G1433" s="71"/>
      <c r="H1433" s="52">
        <f t="shared" ref="H1433:H1461" si="335">G1433*$AD$1</f>
        <v>0</v>
      </c>
      <c r="L1433" s="52">
        <f>K1433*AF$1</f>
        <v>0</v>
      </c>
      <c r="O1433" s="52">
        <v>77</v>
      </c>
      <c r="P1433" s="52">
        <v>10200</v>
      </c>
      <c r="T1433" s="52">
        <f>S1433*AE$1432</f>
        <v>0</v>
      </c>
      <c r="V1433" s="51">
        <f>$AY$1*H1435</f>
        <v>0</v>
      </c>
      <c r="AG1433">
        <v>0</v>
      </c>
      <c r="AH1433">
        <v>0</v>
      </c>
      <c r="AY1433">
        <v>0</v>
      </c>
    </row>
    <row r="1434" spans="1:51" x14ac:dyDescent="0.25">
      <c r="A1434" s="16" t="s">
        <v>1281</v>
      </c>
      <c r="C1434" s="112">
        <v>67830</v>
      </c>
      <c r="F1434" s="112" t="s">
        <v>1332</v>
      </c>
      <c r="G1434" s="112"/>
      <c r="H1434" s="112"/>
      <c r="I1434" s="112"/>
      <c r="J1434" s="112"/>
      <c r="K1434" s="112" t="s">
        <v>1332</v>
      </c>
      <c r="L1434" s="112"/>
      <c r="M1434" s="112"/>
      <c r="N1434" s="112"/>
      <c r="O1434" s="112" t="s">
        <v>1332</v>
      </c>
      <c r="P1434" s="112"/>
      <c r="Q1434" s="112"/>
      <c r="R1434" s="112"/>
      <c r="T1434" s="52">
        <f>S1434*AE$1432</f>
        <v>0</v>
      </c>
      <c r="V1434" s="51">
        <f>$AY$1*H1436</f>
        <v>0</v>
      </c>
      <c r="AG1434">
        <v>0</v>
      </c>
      <c r="AH1434">
        <v>0</v>
      </c>
      <c r="AY1434">
        <v>0</v>
      </c>
    </row>
    <row r="1435" spans="1:51" x14ac:dyDescent="0.25">
      <c r="A1435" s="16" t="s">
        <v>1282</v>
      </c>
      <c r="C1435" s="112"/>
      <c r="F1435" s="112" t="s">
        <v>1332</v>
      </c>
      <c r="G1435" s="112"/>
      <c r="H1435" s="112"/>
      <c r="I1435" s="112"/>
      <c r="J1435" s="112"/>
      <c r="K1435" s="112" t="s">
        <v>1332</v>
      </c>
      <c r="L1435" s="112"/>
      <c r="M1435" s="112"/>
      <c r="N1435" s="112"/>
      <c r="O1435" s="112" t="s">
        <v>1332</v>
      </c>
      <c r="P1435" s="112"/>
      <c r="Q1435" s="112"/>
      <c r="R1435" s="112"/>
      <c r="T1435" s="52">
        <f>S1435*AE$1432</f>
        <v>0</v>
      </c>
      <c r="V1435" s="51">
        <f>$AY$1*H1437</f>
        <v>0</v>
      </c>
      <c r="AG1435">
        <v>0</v>
      </c>
      <c r="AH1435">
        <v>0</v>
      </c>
      <c r="AY1435">
        <v>0</v>
      </c>
    </row>
    <row r="1436" spans="1:51" x14ac:dyDescent="0.25">
      <c r="A1436" s="16" t="s">
        <v>1283</v>
      </c>
      <c r="C1436" s="112"/>
      <c r="F1436" s="112" t="s">
        <v>1332</v>
      </c>
      <c r="G1436" s="112"/>
      <c r="H1436" s="112"/>
      <c r="I1436" s="112"/>
      <c r="J1436" s="112"/>
      <c r="K1436" s="112" t="s">
        <v>1332</v>
      </c>
      <c r="L1436" s="112"/>
      <c r="M1436" s="112"/>
      <c r="N1436" s="112"/>
      <c r="O1436" s="112" t="s">
        <v>1332</v>
      </c>
      <c r="P1436" s="112"/>
      <c r="Q1436" s="112"/>
      <c r="R1436" s="112"/>
      <c r="T1436" s="52">
        <f>S1436*AE$1432</f>
        <v>0</v>
      </c>
      <c r="V1436" s="51" t="e">
        <f>$AY$1*#REF!</f>
        <v>#REF!</v>
      </c>
      <c r="AG1436">
        <v>0</v>
      </c>
      <c r="AH1436">
        <v>0</v>
      </c>
      <c r="AY1436">
        <v>0</v>
      </c>
    </row>
    <row r="1437" spans="1:51" x14ac:dyDescent="0.25">
      <c r="A1437" s="14" t="s">
        <v>1447</v>
      </c>
      <c r="D1437" s="66"/>
      <c r="E1437" s="66"/>
      <c r="O1437" s="52">
        <v>133</v>
      </c>
      <c r="P1437" s="52">
        <v>19950</v>
      </c>
      <c r="V1437" s="51">
        <f>$AY$1*H1438</f>
        <v>0</v>
      </c>
      <c r="AY1437">
        <v>0</v>
      </c>
    </row>
    <row r="1438" spans="1:51" x14ac:dyDescent="0.25">
      <c r="A1438" s="14" t="s">
        <v>1284</v>
      </c>
      <c r="C1438" s="112">
        <v>62830</v>
      </c>
      <c r="D1438" s="113"/>
      <c r="E1438" s="113"/>
      <c r="F1438" s="112" t="s">
        <v>1332</v>
      </c>
      <c r="G1438" s="112"/>
      <c r="H1438" s="112"/>
      <c r="I1438" s="112"/>
      <c r="J1438" s="112"/>
      <c r="K1438" s="112" t="s">
        <v>1332</v>
      </c>
      <c r="L1438" s="112"/>
      <c r="M1438" s="112"/>
      <c r="N1438" s="112"/>
      <c r="O1438" s="52">
        <v>279</v>
      </c>
      <c r="P1438" s="52">
        <v>41480</v>
      </c>
      <c r="T1438" s="52">
        <f t="shared" ref="T1438:T1450" si="336">S1438*AE$1432</f>
        <v>0</v>
      </c>
      <c r="V1438" s="51">
        <f>$AY$1*H1440</f>
        <v>0</v>
      </c>
      <c r="AG1438">
        <v>0</v>
      </c>
      <c r="AH1438">
        <v>0</v>
      </c>
      <c r="AY1438">
        <v>0</v>
      </c>
    </row>
    <row r="1439" spans="1:51" x14ac:dyDescent="0.25">
      <c r="A1439" s="14" t="s">
        <v>1285</v>
      </c>
      <c r="C1439" s="112"/>
      <c r="D1439" s="113"/>
      <c r="E1439" s="113"/>
      <c r="F1439" s="112" t="s">
        <v>1332</v>
      </c>
      <c r="G1439" s="112"/>
      <c r="H1439" s="112"/>
      <c r="I1439" s="112"/>
      <c r="J1439" s="112"/>
      <c r="K1439" s="112" t="s">
        <v>1332</v>
      </c>
      <c r="L1439" s="112"/>
      <c r="M1439" s="112"/>
      <c r="N1439" s="112"/>
      <c r="O1439" s="112" t="s">
        <v>1332</v>
      </c>
      <c r="P1439" s="112"/>
      <c r="Q1439" s="112"/>
      <c r="R1439" s="112"/>
      <c r="T1439" s="52">
        <f t="shared" si="336"/>
        <v>0</v>
      </c>
      <c r="V1439" s="51" t="e">
        <f>$AY$1*#REF!</f>
        <v>#REF!</v>
      </c>
      <c r="AG1439">
        <v>0</v>
      </c>
      <c r="AH1439">
        <v>0</v>
      </c>
      <c r="AY1439">
        <v>0</v>
      </c>
    </row>
    <row r="1440" spans="1:51" x14ac:dyDescent="0.25">
      <c r="A1440" s="14" t="s">
        <v>1286</v>
      </c>
      <c r="C1440" s="112"/>
      <c r="D1440" s="113"/>
      <c r="E1440" s="113"/>
      <c r="F1440" s="112" t="s">
        <v>1332</v>
      </c>
      <c r="G1440" s="112"/>
      <c r="H1440" s="112"/>
      <c r="I1440" s="112"/>
      <c r="J1440" s="112"/>
      <c r="K1440" s="112" t="s">
        <v>1332</v>
      </c>
      <c r="L1440" s="112"/>
      <c r="M1440" s="112"/>
      <c r="N1440" s="112"/>
      <c r="O1440" s="112" t="s">
        <v>1332</v>
      </c>
      <c r="P1440" s="112"/>
      <c r="Q1440" s="112"/>
      <c r="R1440" s="112"/>
      <c r="T1440" s="52">
        <f t="shared" si="336"/>
        <v>0</v>
      </c>
      <c r="V1440" s="51">
        <f>$AY$1*H1441</f>
        <v>0</v>
      </c>
      <c r="AG1440">
        <v>0</v>
      </c>
      <c r="AH1440">
        <v>0</v>
      </c>
      <c r="AY1440">
        <v>0</v>
      </c>
    </row>
    <row r="1441" spans="1:51" x14ac:dyDescent="0.25">
      <c r="A1441" s="9" t="s">
        <v>1329</v>
      </c>
      <c r="B1441" s="52">
        <v>1</v>
      </c>
      <c r="H1441" s="52">
        <f t="shared" si="335"/>
        <v>0</v>
      </c>
      <c r="L1441" s="52">
        <f t="shared" ref="L1441:L1450" si="337">K1441*AF$1</f>
        <v>0</v>
      </c>
      <c r="T1441" s="52">
        <f t="shared" si="336"/>
        <v>0</v>
      </c>
      <c r="V1441" s="51">
        <f>$AY$1*H1443</f>
        <v>0</v>
      </c>
      <c r="AG1441">
        <v>0</v>
      </c>
      <c r="AH1441">
        <v>0</v>
      </c>
      <c r="AY1441">
        <v>0</v>
      </c>
    </row>
    <row r="1442" spans="1:51" x14ac:dyDescent="0.25">
      <c r="A1442" s="15" t="s">
        <v>1287</v>
      </c>
      <c r="F1442" s="53"/>
      <c r="G1442" s="53"/>
      <c r="H1442" s="52">
        <f t="shared" si="335"/>
        <v>0</v>
      </c>
      <c r="L1442" s="52">
        <f t="shared" si="337"/>
        <v>0</v>
      </c>
      <c r="O1442" s="53"/>
      <c r="P1442" s="53"/>
      <c r="Q1442" s="53"/>
      <c r="R1442" s="53"/>
      <c r="S1442" s="53">
        <v>130</v>
      </c>
      <c r="T1442" s="52">
        <f t="shared" si="336"/>
        <v>5396.8854304635761</v>
      </c>
      <c r="V1442" s="51">
        <f>$AY$1*H1444</f>
        <v>0</v>
      </c>
      <c r="AG1442">
        <v>0</v>
      </c>
      <c r="AH1442">
        <v>0</v>
      </c>
      <c r="AY1442">
        <v>0</v>
      </c>
    </row>
    <row r="1443" spans="1:51" x14ac:dyDescent="0.25">
      <c r="A1443" s="12" t="s">
        <v>1288</v>
      </c>
      <c r="H1443" s="52">
        <f t="shared" si="335"/>
        <v>0</v>
      </c>
      <c r="L1443" s="52">
        <f t="shared" si="337"/>
        <v>0</v>
      </c>
      <c r="O1443" s="52">
        <v>210</v>
      </c>
      <c r="P1443" s="52">
        <v>9450</v>
      </c>
      <c r="T1443" s="52">
        <f t="shared" si="336"/>
        <v>0</v>
      </c>
      <c r="V1443" s="51">
        <f>$AY$1*H1445</f>
        <v>0</v>
      </c>
      <c r="AG1443">
        <v>0</v>
      </c>
      <c r="AH1443">
        <v>0</v>
      </c>
      <c r="AY1443">
        <v>0</v>
      </c>
    </row>
    <row r="1444" spans="1:51" x14ac:dyDescent="0.25">
      <c r="A1444" s="12" t="s">
        <v>1289</v>
      </c>
      <c r="H1444" s="52">
        <f t="shared" si="335"/>
        <v>0</v>
      </c>
      <c r="L1444" s="52">
        <f t="shared" si="337"/>
        <v>0</v>
      </c>
      <c r="O1444" s="52">
        <v>440</v>
      </c>
      <c r="P1444" s="52">
        <v>19800</v>
      </c>
      <c r="T1444" s="52">
        <f t="shared" si="336"/>
        <v>0</v>
      </c>
      <c r="V1444" s="51">
        <f>$AY$1*H1446</f>
        <v>34936.334124091685</v>
      </c>
      <c r="AG1444">
        <v>0</v>
      </c>
      <c r="AH1444">
        <v>0</v>
      </c>
      <c r="AY1444">
        <v>0</v>
      </c>
    </row>
    <row r="1445" spans="1:51" x14ac:dyDescent="0.25">
      <c r="A1445" s="9" t="s">
        <v>1290</v>
      </c>
      <c r="H1445" s="52">
        <f t="shared" si="335"/>
        <v>0</v>
      </c>
      <c r="L1445" s="52">
        <f t="shared" si="337"/>
        <v>0</v>
      </c>
      <c r="O1445" s="52">
        <v>250</v>
      </c>
      <c r="P1445" s="52">
        <v>34740</v>
      </c>
      <c r="T1445" s="52">
        <f t="shared" si="336"/>
        <v>0</v>
      </c>
      <c r="V1445" s="51">
        <f>$AY$1*H1447</f>
        <v>16088.288491819234</v>
      </c>
      <c r="AG1445">
        <v>0</v>
      </c>
      <c r="AH1445">
        <v>0</v>
      </c>
      <c r="AY1445">
        <v>0</v>
      </c>
    </row>
    <row r="1446" spans="1:51" x14ac:dyDescent="0.25">
      <c r="A1446" s="14" t="s">
        <v>1291</v>
      </c>
      <c r="F1446" s="53">
        <v>1600</v>
      </c>
      <c r="G1446" s="53">
        <v>960</v>
      </c>
      <c r="H1446" s="52">
        <f>AY1446</f>
        <v>36102.980350252023</v>
      </c>
      <c r="K1446" s="53"/>
      <c r="L1446" s="52">
        <f t="shared" si="337"/>
        <v>0</v>
      </c>
      <c r="O1446" s="54">
        <v>360</v>
      </c>
      <c r="P1446" s="54">
        <v>11260</v>
      </c>
      <c r="Q1446" s="54"/>
      <c r="R1446" s="54"/>
      <c r="S1446" s="53">
        <v>350</v>
      </c>
      <c r="T1446" s="52">
        <f t="shared" si="336"/>
        <v>14530.076158940399</v>
      </c>
      <c r="V1446" s="51" t="e">
        <f>$AY$1*#REF!</f>
        <v>#REF!</v>
      </c>
      <c r="AG1446">
        <v>960</v>
      </c>
      <c r="AH1446">
        <v>640</v>
      </c>
      <c r="AY1446">
        <v>36102.980350252023</v>
      </c>
    </row>
    <row r="1447" spans="1:51" x14ac:dyDescent="0.25">
      <c r="A1447" s="14" t="s">
        <v>1292</v>
      </c>
      <c r="F1447" s="52">
        <v>736</v>
      </c>
      <c r="G1447" s="52">
        <v>442</v>
      </c>
      <c r="H1447" s="52">
        <f>AY1447</f>
        <v>16625.532639636578</v>
      </c>
      <c r="K1447" s="53"/>
      <c r="L1447" s="52">
        <f t="shared" si="337"/>
        <v>0</v>
      </c>
      <c r="O1447" s="54">
        <v>594</v>
      </c>
      <c r="P1447" s="54">
        <v>25840</v>
      </c>
      <c r="Q1447" s="54"/>
      <c r="R1447" s="54"/>
      <c r="T1447" s="52">
        <f t="shared" si="336"/>
        <v>0</v>
      </c>
      <c r="V1447" s="51">
        <f>$AY$1*H1448</f>
        <v>0</v>
      </c>
      <c r="AG1447">
        <v>441.59999999999997</v>
      </c>
      <c r="AH1447">
        <v>294.40000000000003</v>
      </c>
      <c r="AY1447">
        <v>16625.532639636578</v>
      </c>
    </row>
    <row r="1448" spans="1:51" x14ac:dyDescent="0.25">
      <c r="A1448" s="15" t="s">
        <v>1293</v>
      </c>
      <c r="H1448" s="52">
        <f t="shared" si="335"/>
        <v>0</v>
      </c>
      <c r="K1448" s="53"/>
      <c r="L1448" s="52">
        <f t="shared" si="337"/>
        <v>0</v>
      </c>
      <c r="O1448" s="53"/>
      <c r="P1448" s="53"/>
      <c r="Q1448" s="53"/>
      <c r="R1448" s="53"/>
      <c r="S1448" s="53">
        <v>200</v>
      </c>
      <c r="T1448" s="52">
        <f t="shared" si="336"/>
        <v>8302.9006622516554</v>
      </c>
      <c r="V1448" s="51">
        <f t="shared" ref="V1448:V1454" si="338">$AY$1*H1450</f>
        <v>0</v>
      </c>
      <c r="AG1448">
        <v>0</v>
      </c>
      <c r="AH1448">
        <v>0</v>
      </c>
      <c r="AY1448">
        <v>0</v>
      </c>
    </row>
    <row r="1449" spans="1:51" x14ac:dyDescent="0.25">
      <c r="A1449" s="9" t="s">
        <v>1294</v>
      </c>
      <c r="H1449" s="52">
        <f t="shared" si="335"/>
        <v>0</v>
      </c>
      <c r="L1449" s="52">
        <f t="shared" si="337"/>
        <v>0</v>
      </c>
      <c r="S1449" s="52">
        <v>250</v>
      </c>
      <c r="T1449" s="52">
        <f t="shared" si="336"/>
        <v>10378.625827814571</v>
      </c>
      <c r="V1449" s="51">
        <f t="shared" si="338"/>
        <v>0</v>
      </c>
      <c r="AG1449">
        <v>0</v>
      </c>
      <c r="AH1449">
        <v>0</v>
      </c>
      <c r="AY1449">
        <v>0</v>
      </c>
    </row>
    <row r="1450" spans="1:51" x14ac:dyDescent="0.25">
      <c r="A1450" s="13" t="s">
        <v>1295</v>
      </c>
      <c r="C1450" s="53"/>
      <c r="D1450" s="53"/>
      <c r="E1450" s="53"/>
      <c r="F1450" s="53"/>
      <c r="G1450" s="53"/>
      <c r="H1450" s="52">
        <f t="shared" si="335"/>
        <v>0</v>
      </c>
      <c r="K1450" s="53"/>
      <c r="L1450" s="52">
        <f t="shared" si="337"/>
        <v>0</v>
      </c>
      <c r="O1450" s="53"/>
      <c r="P1450" s="53"/>
      <c r="Q1450" s="53"/>
      <c r="R1450" s="53"/>
      <c r="S1450" s="53">
        <v>100</v>
      </c>
      <c r="T1450" s="52">
        <f t="shared" si="336"/>
        <v>4151.4503311258277</v>
      </c>
      <c r="V1450" s="51">
        <f t="shared" si="338"/>
        <v>0</v>
      </c>
      <c r="AG1450">
        <v>0</v>
      </c>
      <c r="AH1450">
        <v>0</v>
      </c>
      <c r="AY1450">
        <v>0</v>
      </c>
    </row>
    <row r="1451" spans="1:51" ht="15.75" customHeight="1" x14ac:dyDescent="0.25">
      <c r="A1451" s="25" t="s">
        <v>1296</v>
      </c>
      <c r="C1451" s="53">
        <v>52831</v>
      </c>
      <c r="D1451" s="53"/>
      <c r="E1451" s="53"/>
      <c r="F1451" s="106" t="s">
        <v>1332</v>
      </c>
      <c r="G1451" s="106"/>
      <c r="H1451" s="106"/>
      <c r="I1451" s="106"/>
      <c r="J1451" s="106"/>
      <c r="K1451" s="106" t="s">
        <v>1332</v>
      </c>
      <c r="L1451" s="106"/>
      <c r="M1451" s="106"/>
      <c r="N1451" s="106"/>
      <c r="O1451" s="53">
        <v>50</v>
      </c>
      <c r="P1451" s="53">
        <v>4600</v>
      </c>
      <c r="Q1451" s="53"/>
      <c r="R1451" s="53"/>
      <c r="S1451" s="106" t="s">
        <v>1332</v>
      </c>
      <c r="T1451" s="106"/>
      <c r="U1451" s="31"/>
      <c r="V1451" s="51">
        <f t="shared" si="338"/>
        <v>14738.628253583829</v>
      </c>
      <c r="W1451" s="31"/>
      <c r="X1451" s="31"/>
      <c r="Y1451" s="31"/>
      <c r="Z1451" s="31"/>
      <c r="AA1451" s="31"/>
      <c r="AB1451" s="31"/>
      <c r="AC1451" s="31"/>
      <c r="AG1451" t="e">
        <v>#VALUE!</v>
      </c>
      <c r="AH1451" t="e">
        <v>#VALUE!</v>
      </c>
      <c r="AY1451">
        <v>0</v>
      </c>
    </row>
    <row r="1452" spans="1:51" x14ac:dyDescent="0.25">
      <c r="A1452" s="9" t="s">
        <v>1297</v>
      </c>
      <c r="H1452" s="52">
        <f t="shared" si="335"/>
        <v>0</v>
      </c>
      <c r="L1452" s="52">
        <f t="shared" ref="L1452:L1461" si="339">K1452*AF$1</f>
        <v>0</v>
      </c>
      <c r="O1452" s="52">
        <v>268</v>
      </c>
      <c r="P1452" s="52">
        <v>40200</v>
      </c>
      <c r="T1452" s="52">
        <f t="shared" ref="T1452:T1461" si="340">S1452*AE$1432</f>
        <v>0</v>
      </c>
      <c r="V1452" s="51">
        <f t="shared" si="338"/>
        <v>0</v>
      </c>
      <c r="AG1452">
        <v>0</v>
      </c>
      <c r="AH1452">
        <v>0</v>
      </c>
      <c r="AY1452">
        <v>0</v>
      </c>
    </row>
    <row r="1453" spans="1:51" x14ac:dyDescent="0.25">
      <c r="A1453" s="9" t="s">
        <v>1298</v>
      </c>
      <c r="F1453" s="53">
        <v>675</v>
      </c>
      <c r="G1453" s="53">
        <v>405</v>
      </c>
      <c r="H1453" s="52">
        <f>AY1453-3</f>
        <v>15230.802531793699</v>
      </c>
      <c r="L1453" s="52">
        <f t="shared" si="339"/>
        <v>0</v>
      </c>
      <c r="S1453" s="52">
        <v>180</v>
      </c>
      <c r="T1453" s="52">
        <f t="shared" si="340"/>
        <v>7472.6105960264904</v>
      </c>
      <c r="V1453" s="51">
        <f t="shared" si="338"/>
        <v>0</v>
      </c>
      <c r="AG1453">
        <v>405</v>
      </c>
      <c r="AH1453">
        <v>270</v>
      </c>
      <c r="AY1453">
        <v>15233.802531793699</v>
      </c>
    </row>
    <row r="1454" spans="1:51" x14ac:dyDescent="0.25">
      <c r="A1454" s="9" t="s">
        <v>1299</v>
      </c>
      <c r="F1454" s="52">
        <v>410</v>
      </c>
      <c r="H1454" s="52">
        <f t="shared" si="335"/>
        <v>0</v>
      </c>
      <c r="I1454" s="52">
        <v>410</v>
      </c>
      <c r="J1454" s="52">
        <f>I1454*$AD$1-7</f>
        <v>15929.864413802612</v>
      </c>
      <c r="L1454" s="52">
        <f t="shared" si="339"/>
        <v>0</v>
      </c>
      <c r="O1454" s="52">
        <v>240</v>
      </c>
      <c r="P1454" s="52">
        <v>39800</v>
      </c>
      <c r="T1454" s="52">
        <f t="shared" si="340"/>
        <v>0</v>
      </c>
      <c r="V1454" s="51">
        <f t="shared" si="338"/>
        <v>0</v>
      </c>
      <c r="AG1454">
        <v>0</v>
      </c>
      <c r="AH1454">
        <v>0</v>
      </c>
      <c r="AY1454">
        <v>0</v>
      </c>
    </row>
    <row r="1455" spans="1:51" x14ac:dyDescent="0.25">
      <c r="A1455" s="13" t="s">
        <v>1300</v>
      </c>
      <c r="F1455" s="53"/>
      <c r="G1455" s="53"/>
      <c r="H1455" s="52">
        <f t="shared" si="335"/>
        <v>0</v>
      </c>
      <c r="K1455" s="53"/>
      <c r="L1455" s="52">
        <f t="shared" si="339"/>
        <v>0</v>
      </c>
      <c r="O1455" s="53">
        <v>300</v>
      </c>
      <c r="P1455" s="53">
        <v>13500</v>
      </c>
      <c r="Q1455" s="53"/>
      <c r="R1455" s="53"/>
      <c r="S1455" s="53"/>
      <c r="T1455" s="52">
        <f t="shared" si="340"/>
        <v>0</v>
      </c>
      <c r="V1455" s="51" t="e">
        <f>$AY$1*#REF!</f>
        <v>#REF!</v>
      </c>
      <c r="AG1455">
        <v>0</v>
      </c>
      <c r="AH1455">
        <v>0</v>
      </c>
      <c r="AY1455">
        <v>0</v>
      </c>
    </row>
    <row r="1456" spans="1:51" x14ac:dyDescent="0.25">
      <c r="A1456" s="9" t="s">
        <v>1301</v>
      </c>
      <c r="C1456" s="53"/>
      <c r="D1456" s="53"/>
      <c r="E1456" s="53"/>
      <c r="F1456" s="53"/>
      <c r="G1456" s="53"/>
      <c r="H1456" s="52">
        <f t="shared" si="335"/>
        <v>0</v>
      </c>
      <c r="K1456" s="53"/>
      <c r="L1456" s="52">
        <f t="shared" si="339"/>
        <v>0</v>
      </c>
      <c r="O1456" s="53"/>
      <c r="P1456" s="53"/>
      <c r="Q1456" s="53"/>
      <c r="R1456" s="53"/>
      <c r="S1456" s="53">
        <v>300</v>
      </c>
      <c r="T1456" s="52">
        <f t="shared" si="340"/>
        <v>12454.350993377484</v>
      </c>
      <c r="V1456" s="51" t="e">
        <f>$AY$1*#REF!</f>
        <v>#REF!</v>
      </c>
      <c r="AG1456">
        <v>0</v>
      </c>
      <c r="AH1456">
        <v>0</v>
      </c>
      <c r="AY1456">
        <v>0</v>
      </c>
    </row>
    <row r="1457" spans="1:51" x14ac:dyDescent="0.25">
      <c r="A1457" s="15" t="s">
        <v>1302</v>
      </c>
      <c r="F1457" s="52">
        <v>160</v>
      </c>
      <c r="G1457" s="52">
        <v>96</v>
      </c>
      <c r="H1457" s="52">
        <f>AY1457</f>
        <v>3610.9754149436912</v>
      </c>
      <c r="K1457" s="52">
        <v>120</v>
      </c>
      <c r="L1457" s="52">
        <f t="shared" si="339"/>
        <v>3600</v>
      </c>
      <c r="O1457" s="54"/>
      <c r="P1457" s="54"/>
      <c r="Q1457" s="54"/>
      <c r="R1457" s="54"/>
      <c r="S1457" s="53"/>
      <c r="T1457" s="52">
        <f t="shared" si="340"/>
        <v>0</v>
      </c>
      <c r="V1457" s="51">
        <f>$AY$1*H1459</f>
        <v>0</v>
      </c>
      <c r="AG1457">
        <v>96</v>
      </c>
      <c r="AH1457">
        <v>64</v>
      </c>
      <c r="AY1457">
        <v>3610.9754149436912</v>
      </c>
    </row>
    <row r="1458" spans="1:51" x14ac:dyDescent="0.25">
      <c r="A1458" s="9" t="s">
        <v>1303</v>
      </c>
      <c r="F1458" s="52">
        <v>10</v>
      </c>
      <c r="H1458" s="52">
        <f t="shared" si="335"/>
        <v>0</v>
      </c>
      <c r="I1458" s="52">
        <v>10</v>
      </c>
      <c r="J1458" s="52">
        <f>I1458*$AD$1</f>
        <v>388.70401009274667</v>
      </c>
      <c r="L1458" s="52">
        <f t="shared" si="339"/>
        <v>0</v>
      </c>
      <c r="T1458" s="52">
        <f t="shared" si="340"/>
        <v>0</v>
      </c>
      <c r="V1458" s="51" t="e">
        <f>$AY$1*#REF!</f>
        <v>#REF!</v>
      </c>
      <c r="AG1458">
        <v>0</v>
      </c>
      <c r="AH1458">
        <v>0</v>
      </c>
      <c r="AY1458">
        <v>0</v>
      </c>
    </row>
    <row r="1459" spans="1:51" x14ac:dyDescent="0.25">
      <c r="A1459" s="14" t="s">
        <v>1304</v>
      </c>
      <c r="F1459" s="53"/>
      <c r="G1459" s="53"/>
      <c r="H1459" s="52">
        <f t="shared" si="335"/>
        <v>0</v>
      </c>
      <c r="K1459" s="53"/>
      <c r="L1459" s="52">
        <f t="shared" si="339"/>
        <v>0</v>
      </c>
      <c r="O1459" s="54">
        <v>30</v>
      </c>
      <c r="P1459" s="54">
        <v>4500</v>
      </c>
      <c r="Q1459" s="54"/>
      <c r="R1459" s="54"/>
      <c r="S1459" s="53"/>
      <c r="T1459" s="52">
        <f t="shared" si="340"/>
        <v>0</v>
      </c>
      <c r="V1459" s="51" t="e">
        <f>$AY$1*#REF!</f>
        <v>#REF!</v>
      </c>
      <c r="AG1459">
        <v>0</v>
      </c>
      <c r="AH1459">
        <v>0</v>
      </c>
      <c r="AY1459">
        <v>0</v>
      </c>
    </row>
    <row r="1460" spans="1:51" x14ac:dyDescent="0.25">
      <c r="A1460" s="14" t="s">
        <v>1305</v>
      </c>
      <c r="F1460" s="53"/>
      <c r="G1460" s="53"/>
      <c r="H1460" s="52">
        <f t="shared" si="335"/>
        <v>0</v>
      </c>
      <c r="L1460" s="52">
        <f t="shared" si="339"/>
        <v>0</v>
      </c>
      <c r="O1460" s="54">
        <v>178</v>
      </c>
      <c r="P1460" s="54">
        <v>11260</v>
      </c>
      <c r="Q1460" s="54"/>
      <c r="R1460" s="54"/>
      <c r="S1460" s="53"/>
      <c r="T1460" s="52">
        <f t="shared" si="340"/>
        <v>0</v>
      </c>
      <c r="V1460" s="51">
        <f>$AY$1*H1462</f>
        <v>69257.539772695294</v>
      </c>
      <c r="AG1460">
        <v>0</v>
      </c>
      <c r="AH1460">
        <v>0</v>
      </c>
      <c r="AY1460">
        <v>0</v>
      </c>
    </row>
    <row r="1461" spans="1:51" x14ac:dyDescent="0.25">
      <c r="A1461" s="14" t="s">
        <v>1306</v>
      </c>
      <c r="F1461" s="53"/>
      <c r="G1461" s="53"/>
      <c r="H1461" s="52">
        <f t="shared" si="335"/>
        <v>0</v>
      </c>
      <c r="K1461" s="53"/>
      <c r="L1461" s="52">
        <f t="shared" si="339"/>
        <v>0</v>
      </c>
      <c r="O1461" s="54">
        <v>173</v>
      </c>
      <c r="P1461" s="54">
        <v>14320</v>
      </c>
      <c r="Q1461" s="54"/>
      <c r="R1461" s="54"/>
      <c r="T1461" s="52">
        <f t="shared" si="340"/>
        <v>0</v>
      </c>
      <c r="V1461" s="51">
        <f>$AY$1*H1463</f>
        <v>0</v>
      </c>
      <c r="AG1461">
        <v>0</v>
      </c>
      <c r="AH1461">
        <v>0</v>
      </c>
      <c r="AY1461">
        <v>0</v>
      </c>
    </row>
    <row r="1462" spans="1:51" x14ac:dyDescent="0.25">
      <c r="A1462" s="19" t="s">
        <v>638</v>
      </c>
      <c r="B1462" s="20">
        <f>SUM(B1433:B1461)</f>
        <v>1</v>
      </c>
      <c r="C1462" s="20">
        <f t="shared" ref="C1462:T1462" si="341">SUM(C1433:C1461)</f>
        <v>183491</v>
      </c>
      <c r="D1462" s="20">
        <f t="shared" si="341"/>
        <v>0</v>
      </c>
      <c r="E1462" s="20">
        <f t="shared" si="341"/>
        <v>0</v>
      </c>
      <c r="F1462" s="20">
        <f t="shared" si="341"/>
        <v>3591</v>
      </c>
      <c r="G1462" s="20">
        <f t="shared" si="341"/>
        <v>1903</v>
      </c>
      <c r="H1462" s="20">
        <f t="shared" si="341"/>
        <v>71570.290936625985</v>
      </c>
      <c r="I1462" s="20">
        <f t="shared" si="341"/>
        <v>420</v>
      </c>
      <c r="J1462" s="20">
        <f t="shared" si="341"/>
        <v>16318.568423895358</v>
      </c>
      <c r="K1462" s="20">
        <f t="shared" si="341"/>
        <v>120</v>
      </c>
      <c r="L1462" s="20">
        <f t="shared" si="341"/>
        <v>3600</v>
      </c>
      <c r="M1462" s="20">
        <f t="shared" si="341"/>
        <v>0</v>
      </c>
      <c r="N1462" s="20">
        <f t="shared" si="341"/>
        <v>0</v>
      </c>
      <c r="O1462" s="20">
        <f t="shared" si="341"/>
        <v>3582</v>
      </c>
      <c r="P1462" s="20">
        <f t="shared" si="341"/>
        <v>300900</v>
      </c>
      <c r="Q1462" s="20">
        <f t="shared" si="341"/>
        <v>0</v>
      </c>
      <c r="R1462" s="20">
        <f t="shared" si="341"/>
        <v>0</v>
      </c>
      <c r="S1462" s="20">
        <f t="shared" si="341"/>
        <v>1510</v>
      </c>
      <c r="T1462" s="20">
        <f t="shared" si="341"/>
        <v>62686.9</v>
      </c>
      <c r="U1462" s="34"/>
      <c r="V1462" s="51">
        <f>$AY$1*H1465</f>
        <v>4595486.7998039052</v>
      </c>
      <c r="W1462" s="34"/>
      <c r="X1462" s="34"/>
      <c r="Y1462" s="34"/>
      <c r="Z1462" s="34"/>
      <c r="AA1462" s="34"/>
      <c r="AB1462" s="34"/>
      <c r="AC1462" s="34"/>
      <c r="AG1462">
        <v>1902.6</v>
      </c>
      <c r="AH1462">
        <v>1268.4000000000001</v>
      </c>
      <c r="AY1462">
        <v>71573.290936625999</v>
      </c>
    </row>
    <row r="1463" spans="1:51" hidden="1" x14ac:dyDescent="0.25">
      <c r="A1463" s="19" t="s">
        <v>1425</v>
      </c>
      <c r="B1463" s="20"/>
      <c r="C1463" s="20"/>
      <c r="D1463" s="20">
        <v>579</v>
      </c>
      <c r="E1463" s="20">
        <v>70934</v>
      </c>
      <c r="F1463" s="20">
        <v>3591</v>
      </c>
      <c r="G1463" s="20"/>
      <c r="H1463" s="20"/>
      <c r="I1463" s="20">
        <v>420</v>
      </c>
      <c r="J1463" s="20">
        <v>16318.568423895358</v>
      </c>
      <c r="K1463" s="20"/>
      <c r="L1463" s="20"/>
      <c r="M1463" s="20">
        <v>100</v>
      </c>
      <c r="N1463" s="20">
        <v>3000</v>
      </c>
      <c r="O1463" s="20">
        <f>O1462-4192</f>
        <v>-610</v>
      </c>
      <c r="P1463" s="20"/>
      <c r="Q1463" s="20">
        <v>0</v>
      </c>
      <c r="R1463" s="20">
        <v>0</v>
      </c>
      <c r="S1463" s="20"/>
      <c r="T1463" s="20"/>
      <c r="U1463" s="34"/>
      <c r="V1463" s="51">
        <f>$AY$1*H1466</f>
        <v>-3.2296127910485088</v>
      </c>
      <c r="W1463" s="34"/>
      <c r="X1463" s="34"/>
      <c r="Y1463" s="34"/>
      <c r="Z1463" s="34"/>
      <c r="AA1463" s="34"/>
      <c r="AB1463" s="34"/>
      <c r="AC1463" s="34"/>
      <c r="AY1463">
        <v>0</v>
      </c>
    </row>
    <row r="1464" spans="1:51" x14ac:dyDescent="0.25">
      <c r="A1464" s="19" t="s">
        <v>1448</v>
      </c>
      <c r="B1464" s="20"/>
      <c r="C1464" s="20"/>
      <c r="D1464" s="20"/>
      <c r="E1464" s="20"/>
      <c r="F1464" s="20"/>
      <c r="G1464" s="110">
        <f>H1462/G1462</f>
        <v>37.609191243628999</v>
      </c>
      <c r="H1464" s="111"/>
      <c r="I1464" s="20"/>
      <c r="J1464" s="20"/>
      <c r="K1464" s="110">
        <f>L1462/K1462</f>
        <v>30</v>
      </c>
      <c r="L1464" s="111"/>
      <c r="M1464" s="20"/>
      <c r="N1464" s="20"/>
      <c r="O1464" s="110">
        <f>P1462/O1462</f>
        <v>84.003350083752096</v>
      </c>
      <c r="P1464" s="111"/>
      <c r="Q1464" s="20"/>
      <c r="R1464" s="20"/>
      <c r="S1464" s="110">
        <f>T1462/S1462</f>
        <v>41.514503311258281</v>
      </c>
      <c r="T1464" s="111"/>
      <c r="U1464" s="34"/>
      <c r="W1464" s="34"/>
      <c r="X1464" s="34"/>
      <c r="Y1464" s="34"/>
      <c r="Z1464" s="34"/>
      <c r="AA1464" s="34"/>
      <c r="AB1464" s="34"/>
      <c r="AC1464" s="34"/>
    </row>
    <row r="1465" spans="1:51" x14ac:dyDescent="0.25">
      <c r="A1465" s="19" t="s">
        <v>1307</v>
      </c>
      <c r="B1465" s="30">
        <f t="shared" ref="B1465:T1465" si="342">B1462+B1429+B1402+B1368+B1346+B1304+B1205+B1187+B1120+B1099+B1046+B999+B960+B922+B899+B877+B852+B811+B783+B735+B717+B682+B475</f>
        <v>20</v>
      </c>
      <c r="C1465" s="30">
        <f t="shared" si="342"/>
        <v>6000000</v>
      </c>
      <c r="D1465" s="30">
        <f t="shared" si="342"/>
        <v>146457</v>
      </c>
      <c r="E1465" s="30">
        <f t="shared" si="342"/>
        <v>7055696.7471316</v>
      </c>
      <c r="F1465" s="30">
        <f t="shared" si="342"/>
        <v>230912.68684509015</v>
      </c>
      <c r="G1465" s="30">
        <f t="shared" si="342"/>
        <v>125890.02600000001</v>
      </c>
      <c r="H1465" s="30">
        <f t="shared" si="342"/>
        <v>4748946.155708787</v>
      </c>
      <c r="I1465" s="30">
        <f t="shared" si="342"/>
        <v>14591.16</v>
      </c>
      <c r="J1465" s="30">
        <f t="shared" si="342"/>
        <v>567157.24039048818</v>
      </c>
      <c r="K1465" s="30">
        <f t="shared" si="342"/>
        <v>51142.239999999998</v>
      </c>
      <c r="L1465" s="30">
        <f t="shared" si="342"/>
        <v>1551054.0908858159</v>
      </c>
      <c r="M1465" s="30">
        <f t="shared" si="342"/>
        <v>469</v>
      </c>
      <c r="N1465" s="30">
        <f t="shared" si="342"/>
        <v>14070</v>
      </c>
      <c r="O1465" s="50">
        <f t="shared" si="342"/>
        <v>117875.79000000001</v>
      </c>
      <c r="P1465" s="30">
        <f t="shared" si="342"/>
        <v>6300000</v>
      </c>
      <c r="Q1465" s="30">
        <f t="shared" si="342"/>
        <v>1560</v>
      </c>
      <c r="R1465" s="30">
        <f t="shared" si="342"/>
        <v>72488</v>
      </c>
      <c r="S1465" s="30">
        <f t="shared" si="342"/>
        <v>67313.5</v>
      </c>
      <c r="T1465" s="30">
        <f t="shared" si="342"/>
        <v>3000000.3000000007</v>
      </c>
      <c r="U1465" s="38"/>
      <c r="V1465" s="51">
        <f t="shared" ref="V1465:V1528" si="343">$AY$1*H1467</f>
        <v>0</v>
      </c>
      <c r="W1465" s="38"/>
      <c r="X1465" s="38"/>
      <c r="Y1465" s="38"/>
      <c r="Z1465" s="38"/>
      <c r="AA1465" s="38"/>
      <c r="AB1465" s="38"/>
      <c r="AC1465" s="38"/>
      <c r="AG1465">
        <f t="shared" ref="AG1465" si="344">G1465*0.6</f>
        <v>75534.015599999999</v>
      </c>
      <c r="AY1465">
        <v>4748949.155708787</v>
      </c>
    </row>
    <row r="1466" spans="1:51" ht="21.75" hidden="1" customHeight="1" x14ac:dyDescent="0.25">
      <c r="A1466" s="19" t="s">
        <v>1425</v>
      </c>
      <c r="B1466" s="52">
        <f>B1465-20</f>
        <v>0</v>
      </c>
      <c r="D1466" s="52">
        <v>262087.6</v>
      </c>
      <c r="E1466" s="52">
        <v>15345700.347131601</v>
      </c>
      <c r="F1466" s="52">
        <v>297698.63184509013</v>
      </c>
      <c r="G1466" s="52">
        <f>G1465-122174.106</f>
        <v>3715.9200000000128</v>
      </c>
      <c r="H1466" s="52">
        <f>H1465-4748949.49316963</f>
        <v>-3.3374608429148793</v>
      </c>
      <c r="I1466" s="52">
        <v>72150.36</v>
      </c>
      <c r="J1466" s="52">
        <v>2804506.42616353</v>
      </c>
      <c r="K1466" s="52">
        <f>K1465-51325</f>
        <v>-182.76000000000204</v>
      </c>
      <c r="M1466" s="52">
        <v>7214.7</v>
      </c>
      <c r="N1466" s="52">
        <v>216441</v>
      </c>
      <c r="O1466" s="52">
        <f>O1465-117556.29</f>
        <v>319.50000000001455</v>
      </c>
      <c r="Q1466" s="52">
        <v>1600</v>
      </c>
      <c r="R1466" s="52">
        <v>74288</v>
      </c>
      <c r="S1466" s="52">
        <f>S1465-67478.5</f>
        <v>-165</v>
      </c>
      <c r="T1466" s="65">
        <f>T1465-3000000.3</f>
        <v>0</v>
      </c>
      <c r="U1466" s="55">
        <f>158584/H1465</f>
        <v>3.3393514013496141E-2</v>
      </c>
      <c r="V1466" s="51">
        <f t="shared" si="343"/>
        <v>0</v>
      </c>
      <c r="AY1466">
        <v>153459.12629209072</v>
      </c>
    </row>
    <row r="1467" spans="1:51" x14ac:dyDescent="0.25">
      <c r="A1467" s="19" t="s">
        <v>1448</v>
      </c>
      <c r="B1467" s="20"/>
      <c r="C1467" s="57"/>
      <c r="D1467" s="58"/>
      <c r="E1467" s="58"/>
      <c r="F1467" s="58"/>
      <c r="G1467" s="109">
        <f>H1465/G1465</f>
        <v>37.722973825653085</v>
      </c>
      <c r="H1467" s="109"/>
      <c r="I1467" s="20"/>
      <c r="J1467" s="20"/>
      <c r="K1467" s="109">
        <f>L1465/K1465</f>
        <v>30.32823925752599</v>
      </c>
      <c r="L1467" s="109"/>
      <c r="M1467" s="20"/>
      <c r="N1467" s="20"/>
      <c r="O1467" s="109">
        <f>P1465/O1465</f>
        <v>53.446089311469301</v>
      </c>
      <c r="P1467" s="109"/>
      <c r="Q1467" s="20"/>
      <c r="R1467" s="20"/>
      <c r="S1467" s="109">
        <f>T1465/S1465</f>
        <v>44.567587482451522</v>
      </c>
      <c r="T1467" s="109"/>
      <c r="V1467" s="51">
        <f t="shared" si="343"/>
        <v>0</v>
      </c>
      <c r="AY1467">
        <v>0</v>
      </c>
    </row>
    <row r="1468" spans="1:51" x14ac:dyDescent="0.25">
      <c r="V1468" s="51">
        <f t="shared" si="343"/>
        <v>0</v>
      </c>
      <c r="AY1468">
        <v>0</v>
      </c>
    </row>
    <row r="1469" spans="1:51" x14ac:dyDescent="0.25">
      <c r="V1469" s="51">
        <f t="shared" si="343"/>
        <v>0</v>
      </c>
      <c r="AY1469">
        <v>0</v>
      </c>
    </row>
    <row r="1470" spans="1:51" x14ac:dyDescent="0.25">
      <c r="V1470" s="51">
        <f t="shared" si="343"/>
        <v>0</v>
      </c>
      <c r="AY1470">
        <v>0</v>
      </c>
    </row>
    <row r="1471" spans="1:51" x14ac:dyDescent="0.25">
      <c r="V1471" s="51">
        <f t="shared" si="343"/>
        <v>0</v>
      </c>
      <c r="AY1471">
        <v>0</v>
      </c>
    </row>
    <row r="1472" spans="1:51" x14ac:dyDescent="0.25">
      <c r="V1472" s="51">
        <f t="shared" si="343"/>
        <v>0</v>
      </c>
      <c r="AY1472">
        <v>0</v>
      </c>
    </row>
    <row r="1473" spans="22:51" x14ac:dyDescent="0.25">
      <c r="V1473" s="51">
        <f t="shared" si="343"/>
        <v>0</v>
      </c>
      <c r="AY1473">
        <v>0</v>
      </c>
    </row>
    <row r="1474" spans="22:51" x14ac:dyDescent="0.25">
      <c r="V1474" s="51">
        <f t="shared" si="343"/>
        <v>0</v>
      </c>
      <c r="AY1474">
        <v>0</v>
      </c>
    </row>
    <row r="1475" spans="22:51" x14ac:dyDescent="0.25">
      <c r="V1475" s="51">
        <f t="shared" si="343"/>
        <v>0</v>
      </c>
      <c r="AY1475">
        <v>0</v>
      </c>
    </row>
    <row r="1476" spans="22:51" x14ac:dyDescent="0.25">
      <c r="V1476" s="51">
        <f t="shared" si="343"/>
        <v>0</v>
      </c>
      <c r="AY1476">
        <v>0</v>
      </c>
    </row>
    <row r="1477" spans="22:51" x14ac:dyDescent="0.25">
      <c r="V1477" s="51">
        <f t="shared" si="343"/>
        <v>0</v>
      </c>
      <c r="AY1477">
        <v>0</v>
      </c>
    </row>
    <row r="1478" spans="22:51" x14ac:dyDescent="0.25">
      <c r="V1478" s="51">
        <f t="shared" si="343"/>
        <v>0</v>
      </c>
      <c r="AY1478">
        <v>0</v>
      </c>
    </row>
    <row r="1479" spans="22:51" x14ac:dyDescent="0.25">
      <c r="V1479" s="51">
        <f t="shared" si="343"/>
        <v>0</v>
      </c>
      <c r="AY1479">
        <v>0</v>
      </c>
    </row>
    <row r="1480" spans="22:51" x14ac:dyDescent="0.25">
      <c r="V1480" s="51">
        <f t="shared" si="343"/>
        <v>0</v>
      </c>
      <c r="AY1480">
        <v>0</v>
      </c>
    </row>
    <row r="1481" spans="22:51" x14ac:dyDescent="0.25">
      <c r="V1481" s="51">
        <f t="shared" si="343"/>
        <v>0</v>
      </c>
      <c r="AY1481">
        <v>0</v>
      </c>
    </row>
    <row r="1482" spans="22:51" x14ac:dyDescent="0.25">
      <c r="V1482" s="51">
        <f t="shared" si="343"/>
        <v>0</v>
      </c>
      <c r="AY1482">
        <v>0</v>
      </c>
    </row>
    <row r="1483" spans="22:51" x14ac:dyDescent="0.25">
      <c r="V1483" s="51">
        <f t="shared" si="343"/>
        <v>0</v>
      </c>
      <c r="AY1483">
        <v>0</v>
      </c>
    </row>
    <row r="1484" spans="22:51" x14ac:dyDescent="0.25">
      <c r="V1484" s="51">
        <f t="shared" si="343"/>
        <v>0</v>
      </c>
      <c r="AY1484">
        <v>0</v>
      </c>
    </row>
    <row r="1485" spans="22:51" x14ac:dyDescent="0.25">
      <c r="V1485" s="51">
        <f t="shared" si="343"/>
        <v>0</v>
      </c>
      <c r="AY1485">
        <v>0</v>
      </c>
    </row>
    <row r="1486" spans="22:51" x14ac:dyDescent="0.25">
      <c r="V1486" s="51">
        <f t="shared" si="343"/>
        <v>0</v>
      </c>
      <c r="AY1486">
        <v>0</v>
      </c>
    </row>
    <row r="1487" spans="22:51" x14ac:dyDescent="0.25">
      <c r="V1487" s="51">
        <f t="shared" si="343"/>
        <v>0</v>
      </c>
      <c r="AY1487">
        <v>0</v>
      </c>
    </row>
    <row r="1488" spans="22:51" x14ac:dyDescent="0.25">
      <c r="V1488" s="51">
        <f t="shared" si="343"/>
        <v>0</v>
      </c>
      <c r="AY1488">
        <v>0</v>
      </c>
    </row>
    <row r="1489" spans="22:51" x14ac:dyDescent="0.25">
      <c r="V1489" s="51">
        <f t="shared" si="343"/>
        <v>0</v>
      </c>
      <c r="AY1489">
        <v>0</v>
      </c>
    </row>
    <row r="1490" spans="22:51" x14ac:dyDescent="0.25">
      <c r="V1490" s="51">
        <f t="shared" si="343"/>
        <v>0</v>
      </c>
      <c r="AY1490">
        <v>0</v>
      </c>
    </row>
    <row r="1491" spans="22:51" x14ac:dyDescent="0.25">
      <c r="V1491" s="51">
        <f t="shared" si="343"/>
        <v>0</v>
      </c>
      <c r="AY1491">
        <v>0</v>
      </c>
    </row>
    <row r="1492" spans="22:51" x14ac:dyDescent="0.25">
      <c r="V1492" s="51">
        <f t="shared" si="343"/>
        <v>0</v>
      </c>
      <c r="AY1492">
        <v>0</v>
      </c>
    </row>
    <row r="1493" spans="22:51" x14ac:dyDescent="0.25">
      <c r="V1493" s="51">
        <f t="shared" si="343"/>
        <v>0</v>
      </c>
      <c r="AY1493">
        <v>0</v>
      </c>
    </row>
    <row r="1494" spans="22:51" x14ac:dyDescent="0.25">
      <c r="V1494" s="51">
        <f t="shared" si="343"/>
        <v>0</v>
      </c>
      <c r="AY1494">
        <v>0</v>
      </c>
    </row>
    <row r="1495" spans="22:51" x14ac:dyDescent="0.25">
      <c r="V1495" s="51">
        <f t="shared" si="343"/>
        <v>0</v>
      </c>
      <c r="AY1495">
        <v>0</v>
      </c>
    </row>
    <row r="1496" spans="22:51" x14ac:dyDescent="0.25">
      <c r="V1496" s="51">
        <f t="shared" si="343"/>
        <v>0</v>
      </c>
      <c r="AY1496">
        <v>0</v>
      </c>
    </row>
    <row r="1497" spans="22:51" x14ac:dyDescent="0.25">
      <c r="V1497" s="51">
        <f t="shared" si="343"/>
        <v>0</v>
      </c>
      <c r="AY1497">
        <v>0</v>
      </c>
    </row>
    <row r="1498" spans="22:51" x14ac:dyDescent="0.25">
      <c r="V1498" s="51">
        <f t="shared" si="343"/>
        <v>0</v>
      </c>
      <c r="AY1498">
        <v>0</v>
      </c>
    </row>
    <row r="1499" spans="22:51" x14ac:dyDescent="0.25">
      <c r="V1499" s="51">
        <f t="shared" si="343"/>
        <v>0</v>
      </c>
      <c r="AY1499">
        <v>0</v>
      </c>
    </row>
    <row r="1500" spans="22:51" x14ac:dyDescent="0.25">
      <c r="V1500" s="51">
        <f t="shared" si="343"/>
        <v>0</v>
      </c>
      <c r="AY1500">
        <v>0</v>
      </c>
    </row>
    <row r="1501" spans="22:51" x14ac:dyDescent="0.25">
      <c r="V1501" s="51">
        <f t="shared" si="343"/>
        <v>0</v>
      </c>
      <c r="AY1501">
        <v>0</v>
      </c>
    </row>
    <row r="1502" spans="22:51" x14ac:dyDescent="0.25">
      <c r="V1502" s="51">
        <f t="shared" si="343"/>
        <v>0</v>
      </c>
      <c r="AY1502">
        <v>0</v>
      </c>
    </row>
    <row r="1503" spans="22:51" x14ac:dyDescent="0.25">
      <c r="V1503" s="51">
        <f t="shared" si="343"/>
        <v>0</v>
      </c>
      <c r="AY1503">
        <v>0</v>
      </c>
    </row>
    <row r="1504" spans="22:51" x14ac:dyDescent="0.25">
      <c r="V1504" s="51">
        <f t="shared" si="343"/>
        <v>0</v>
      </c>
      <c r="AY1504">
        <v>0</v>
      </c>
    </row>
    <row r="1505" spans="22:51" x14ac:dyDescent="0.25">
      <c r="V1505" s="51">
        <f t="shared" si="343"/>
        <v>0</v>
      </c>
      <c r="AY1505">
        <v>0</v>
      </c>
    </row>
    <row r="1506" spans="22:51" x14ac:dyDescent="0.25">
      <c r="V1506" s="51">
        <f t="shared" si="343"/>
        <v>0</v>
      </c>
      <c r="AY1506">
        <v>0</v>
      </c>
    </row>
    <row r="1507" spans="22:51" x14ac:dyDescent="0.25">
      <c r="V1507" s="51">
        <f t="shared" si="343"/>
        <v>0</v>
      </c>
      <c r="AY1507">
        <v>0</v>
      </c>
    </row>
    <row r="1508" spans="22:51" x14ac:dyDescent="0.25">
      <c r="V1508" s="51">
        <f t="shared" si="343"/>
        <v>0</v>
      </c>
      <c r="AY1508">
        <v>0</v>
      </c>
    </row>
    <row r="1509" spans="22:51" x14ac:dyDescent="0.25">
      <c r="V1509" s="51">
        <f t="shared" si="343"/>
        <v>0</v>
      </c>
      <c r="AY1509">
        <v>0</v>
      </c>
    </row>
    <row r="1510" spans="22:51" x14ac:dyDescent="0.25">
      <c r="V1510" s="51">
        <f t="shared" si="343"/>
        <v>0</v>
      </c>
      <c r="AY1510">
        <v>0</v>
      </c>
    </row>
    <row r="1511" spans="22:51" x14ac:dyDescent="0.25">
      <c r="V1511" s="51">
        <f t="shared" si="343"/>
        <v>0</v>
      </c>
      <c r="AY1511">
        <v>0</v>
      </c>
    </row>
    <row r="1512" spans="22:51" x14ac:dyDescent="0.25">
      <c r="V1512" s="51">
        <f t="shared" si="343"/>
        <v>0</v>
      </c>
      <c r="AY1512">
        <v>0</v>
      </c>
    </row>
    <row r="1513" spans="22:51" x14ac:dyDescent="0.25">
      <c r="V1513" s="51">
        <f t="shared" si="343"/>
        <v>0</v>
      </c>
      <c r="AY1513">
        <v>0</v>
      </c>
    </row>
    <row r="1514" spans="22:51" x14ac:dyDescent="0.25">
      <c r="V1514" s="51">
        <f t="shared" si="343"/>
        <v>0</v>
      </c>
      <c r="AY1514">
        <v>0</v>
      </c>
    </row>
    <row r="1515" spans="22:51" x14ac:dyDescent="0.25">
      <c r="V1515" s="51">
        <f t="shared" si="343"/>
        <v>0</v>
      </c>
      <c r="AY1515">
        <v>0</v>
      </c>
    </row>
    <row r="1516" spans="22:51" x14ac:dyDescent="0.25">
      <c r="V1516" s="51">
        <f t="shared" si="343"/>
        <v>0</v>
      </c>
      <c r="AY1516">
        <v>0</v>
      </c>
    </row>
    <row r="1517" spans="22:51" x14ac:dyDescent="0.25">
      <c r="V1517" s="51">
        <f t="shared" si="343"/>
        <v>0</v>
      </c>
      <c r="AY1517">
        <v>0</v>
      </c>
    </row>
    <row r="1518" spans="22:51" x14ac:dyDescent="0.25">
      <c r="V1518" s="51">
        <f t="shared" si="343"/>
        <v>0</v>
      </c>
      <c r="AY1518">
        <v>0</v>
      </c>
    </row>
    <row r="1519" spans="22:51" x14ac:dyDescent="0.25">
      <c r="V1519" s="51">
        <f t="shared" si="343"/>
        <v>0</v>
      </c>
      <c r="AY1519">
        <v>0</v>
      </c>
    </row>
    <row r="1520" spans="22:51" x14ac:dyDescent="0.25">
      <c r="V1520" s="51">
        <f t="shared" si="343"/>
        <v>0</v>
      </c>
      <c r="AY1520">
        <v>0</v>
      </c>
    </row>
    <row r="1521" spans="22:51" x14ac:dyDescent="0.25">
      <c r="V1521" s="51">
        <f t="shared" si="343"/>
        <v>0</v>
      </c>
      <c r="AY1521">
        <v>0</v>
      </c>
    </row>
    <row r="1522" spans="22:51" x14ac:dyDescent="0.25">
      <c r="V1522" s="51">
        <f t="shared" si="343"/>
        <v>0</v>
      </c>
      <c r="AY1522">
        <v>0</v>
      </c>
    </row>
    <row r="1523" spans="22:51" x14ac:dyDescent="0.25">
      <c r="V1523" s="51">
        <f t="shared" si="343"/>
        <v>0</v>
      </c>
      <c r="AY1523">
        <v>0</v>
      </c>
    </row>
    <row r="1524" spans="22:51" x14ac:dyDescent="0.25">
      <c r="V1524" s="51">
        <f t="shared" si="343"/>
        <v>0</v>
      </c>
      <c r="AY1524">
        <v>0</v>
      </c>
    </row>
    <row r="1525" spans="22:51" x14ac:dyDescent="0.25">
      <c r="V1525" s="51">
        <f t="shared" si="343"/>
        <v>0</v>
      </c>
      <c r="AY1525">
        <v>0</v>
      </c>
    </row>
    <row r="1526" spans="22:51" x14ac:dyDescent="0.25">
      <c r="V1526" s="51">
        <f t="shared" si="343"/>
        <v>0</v>
      </c>
      <c r="AY1526">
        <v>0</v>
      </c>
    </row>
    <row r="1527" spans="22:51" x14ac:dyDescent="0.25">
      <c r="V1527" s="51">
        <f t="shared" si="343"/>
        <v>0</v>
      </c>
      <c r="AY1527">
        <v>0</v>
      </c>
    </row>
    <row r="1528" spans="22:51" x14ac:dyDescent="0.25">
      <c r="V1528" s="51">
        <f t="shared" si="343"/>
        <v>0</v>
      </c>
      <c r="AY1528">
        <v>0</v>
      </c>
    </row>
    <row r="1529" spans="22:51" x14ac:dyDescent="0.25">
      <c r="V1529" s="51">
        <f t="shared" ref="V1529:V1592" si="345">$AY$1*H1531</f>
        <v>0</v>
      </c>
      <c r="AY1529">
        <v>0</v>
      </c>
    </row>
    <row r="1530" spans="22:51" x14ac:dyDescent="0.25">
      <c r="V1530" s="51">
        <f t="shared" si="345"/>
        <v>0</v>
      </c>
      <c r="AY1530">
        <v>0</v>
      </c>
    </row>
    <row r="1531" spans="22:51" x14ac:dyDescent="0.25">
      <c r="V1531" s="51">
        <f t="shared" si="345"/>
        <v>0</v>
      </c>
      <c r="AY1531">
        <v>0</v>
      </c>
    </row>
    <row r="1532" spans="22:51" x14ac:dyDescent="0.25">
      <c r="V1532" s="51">
        <f t="shared" si="345"/>
        <v>0</v>
      </c>
      <c r="AY1532">
        <v>0</v>
      </c>
    </row>
    <row r="1533" spans="22:51" x14ac:dyDescent="0.25">
      <c r="V1533" s="51">
        <f t="shared" si="345"/>
        <v>0</v>
      </c>
      <c r="AY1533">
        <v>0</v>
      </c>
    </row>
    <row r="1534" spans="22:51" x14ac:dyDescent="0.25">
      <c r="V1534" s="51">
        <f t="shared" si="345"/>
        <v>0</v>
      </c>
      <c r="AY1534">
        <v>0</v>
      </c>
    </row>
    <row r="1535" spans="22:51" x14ac:dyDescent="0.25">
      <c r="V1535" s="51">
        <f t="shared" si="345"/>
        <v>0</v>
      </c>
      <c r="AY1535">
        <v>0</v>
      </c>
    </row>
    <row r="1536" spans="22:51" x14ac:dyDescent="0.25">
      <c r="V1536" s="51">
        <f t="shared" si="345"/>
        <v>0</v>
      </c>
      <c r="AY1536">
        <v>0</v>
      </c>
    </row>
    <row r="1537" spans="22:51" x14ac:dyDescent="0.25">
      <c r="V1537" s="51">
        <f t="shared" si="345"/>
        <v>0</v>
      </c>
      <c r="AY1537">
        <v>0</v>
      </c>
    </row>
    <row r="1538" spans="22:51" x14ac:dyDescent="0.25">
      <c r="V1538" s="51">
        <f t="shared" si="345"/>
        <v>0</v>
      </c>
      <c r="AY1538">
        <v>0</v>
      </c>
    </row>
    <row r="1539" spans="22:51" x14ac:dyDescent="0.25">
      <c r="V1539" s="51">
        <f t="shared" si="345"/>
        <v>0</v>
      </c>
      <c r="AY1539">
        <v>0</v>
      </c>
    </row>
    <row r="1540" spans="22:51" x14ac:dyDescent="0.25">
      <c r="V1540" s="51">
        <f t="shared" si="345"/>
        <v>0</v>
      </c>
      <c r="AY1540">
        <v>0</v>
      </c>
    </row>
    <row r="1541" spans="22:51" x14ac:dyDescent="0.25">
      <c r="V1541" s="51">
        <f t="shared" si="345"/>
        <v>0</v>
      </c>
      <c r="AY1541">
        <v>0</v>
      </c>
    </row>
    <row r="1542" spans="22:51" x14ac:dyDescent="0.25">
      <c r="V1542" s="51">
        <f t="shared" si="345"/>
        <v>0</v>
      </c>
      <c r="AY1542">
        <v>0</v>
      </c>
    </row>
    <row r="1543" spans="22:51" x14ac:dyDescent="0.25">
      <c r="V1543" s="51">
        <f t="shared" si="345"/>
        <v>0</v>
      </c>
      <c r="AY1543">
        <v>0</v>
      </c>
    </row>
    <row r="1544" spans="22:51" x14ac:dyDescent="0.25">
      <c r="V1544" s="51">
        <f t="shared" si="345"/>
        <v>0</v>
      </c>
      <c r="AY1544">
        <v>0</v>
      </c>
    </row>
    <row r="1545" spans="22:51" x14ac:dyDescent="0.25">
      <c r="V1545" s="51">
        <f t="shared" si="345"/>
        <v>0</v>
      </c>
      <c r="AY1545">
        <v>0</v>
      </c>
    </row>
    <row r="1546" spans="22:51" x14ac:dyDescent="0.25">
      <c r="V1546" s="51">
        <f t="shared" si="345"/>
        <v>0</v>
      </c>
      <c r="AY1546">
        <v>0</v>
      </c>
    </row>
    <row r="1547" spans="22:51" x14ac:dyDescent="0.25">
      <c r="V1547" s="51">
        <f t="shared" si="345"/>
        <v>0</v>
      </c>
      <c r="AY1547">
        <v>0</v>
      </c>
    </row>
    <row r="1548" spans="22:51" x14ac:dyDescent="0.25">
      <c r="V1548" s="51">
        <f t="shared" si="345"/>
        <v>0</v>
      </c>
      <c r="AY1548">
        <v>0</v>
      </c>
    </row>
    <row r="1549" spans="22:51" x14ac:dyDescent="0.25">
      <c r="V1549" s="51">
        <f t="shared" si="345"/>
        <v>0</v>
      </c>
      <c r="AY1549">
        <v>0</v>
      </c>
    </row>
    <row r="1550" spans="22:51" x14ac:dyDescent="0.25">
      <c r="V1550" s="51">
        <f t="shared" si="345"/>
        <v>0</v>
      </c>
      <c r="AY1550">
        <v>0</v>
      </c>
    </row>
    <row r="1551" spans="22:51" x14ac:dyDescent="0.25">
      <c r="V1551" s="51">
        <f t="shared" si="345"/>
        <v>0</v>
      </c>
      <c r="AY1551">
        <v>0</v>
      </c>
    </row>
    <row r="1552" spans="22:51" x14ac:dyDescent="0.25">
      <c r="V1552" s="51">
        <f t="shared" si="345"/>
        <v>0</v>
      </c>
      <c r="AY1552">
        <v>0</v>
      </c>
    </row>
    <row r="1553" spans="22:51" x14ac:dyDescent="0.25">
      <c r="V1553" s="51">
        <f t="shared" si="345"/>
        <v>0</v>
      </c>
      <c r="AY1553">
        <v>0</v>
      </c>
    </row>
    <row r="1554" spans="22:51" x14ac:dyDescent="0.25">
      <c r="V1554" s="51">
        <f t="shared" si="345"/>
        <v>0</v>
      </c>
      <c r="AY1554">
        <v>0</v>
      </c>
    </row>
    <row r="1555" spans="22:51" x14ac:dyDescent="0.25">
      <c r="V1555" s="51">
        <f t="shared" si="345"/>
        <v>0</v>
      </c>
      <c r="AY1555">
        <v>0</v>
      </c>
    </row>
    <row r="1556" spans="22:51" x14ac:dyDescent="0.25">
      <c r="V1556" s="51">
        <f t="shared" si="345"/>
        <v>0</v>
      </c>
      <c r="AY1556">
        <v>0</v>
      </c>
    </row>
    <row r="1557" spans="22:51" x14ac:dyDescent="0.25">
      <c r="V1557" s="51">
        <f t="shared" si="345"/>
        <v>0</v>
      </c>
      <c r="AY1557">
        <v>0</v>
      </c>
    </row>
    <row r="1558" spans="22:51" x14ac:dyDescent="0.25">
      <c r="V1558" s="51">
        <f t="shared" si="345"/>
        <v>0</v>
      </c>
      <c r="AY1558">
        <v>0</v>
      </c>
    </row>
    <row r="1559" spans="22:51" x14ac:dyDescent="0.25">
      <c r="V1559" s="51">
        <f t="shared" si="345"/>
        <v>0</v>
      </c>
      <c r="AY1559">
        <v>0</v>
      </c>
    </row>
    <row r="1560" spans="22:51" x14ac:dyDescent="0.25">
      <c r="V1560" s="51">
        <f t="shared" si="345"/>
        <v>0</v>
      </c>
      <c r="AY1560">
        <v>0</v>
      </c>
    </row>
    <row r="1561" spans="22:51" x14ac:dyDescent="0.25">
      <c r="V1561" s="51">
        <f t="shared" si="345"/>
        <v>0</v>
      </c>
      <c r="AY1561">
        <v>0</v>
      </c>
    </row>
    <row r="1562" spans="22:51" x14ac:dyDescent="0.25">
      <c r="V1562" s="51">
        <f t="shared" si="345"/>
        <v>0</v>
      </c>
      <c r="AY1562">
        <v>0</v>
      </c>
    </row>
    <row r="1563" spans="22:51" x14ac:dyDescent="0.25">
      <c r="V1563" s="51">
        <f t="shared" si="345"/>
        <v>0</v>
      </c>
      <c r="AY1563">
        <v>0</v>
      </c>
    </row>
    <row r="1564" spans="22:51" x14ac:dyDescent="0.25">
      <c r="V1564" s="51">
        <f t="shared" si="345"/>
        <v>0</v>
      </c>
      <c r="AY1564">
        <v>0</v>
      </c>
    </row>
    <row r="1565" spans="22:51" x14ac:dyDescent="0.25">
      <c r="V1565" s="51">
        <f t="shared" si="345"/>
        <v>0</v>
      </c>
      <c r="AY1565">
        <v>0</v>
      </c>
    </row>
    <row r="1566" spans="22:51" x14ac:dyDescent="0.25">
      <c r="V1566" s="51">
        <f t="shared" si="345"/>
        <v>0</v>
      </c>
      <c r="AY1566">
        <v>0</v>
      </c>
    </row>
    <row r="1567" spans="22:51" x14ac:dyDescent="0.25">
      <c r="V1567" s="51">
        <f t="shared" si="345"/>
        <v>0</v>
      </c>
      <c r="AY1567">
        <v>0</v>
      </c>
    </row>
    <row r="1568" spans="22:51" x14ac:dyDescent="0.25">
      <c r="V1568" s="51">
        <f t="shared" si="345"/>
        <v>0</v>
      </c>
      <c r="AY1568">
        <v>0</v>
      </c>
    </row>
    <row r="1569" spans="22:51" x14ac:dyDescent="0.25">
      <c r="V1569" s="51">
        <f t="shared" si="345"/>
        <v>0</v>
      </c>
      <c r="AY1569">
        <v>0</v>
      </c>
    </row>
    <row r="1570" spans="22:51" x14ac:dyDescent="0.25">
      <c r="V1570" s="51">
        <f t="shared" si="345"/>
        <v>0</v>
      </c>
      <c r="AY1570">
        <v>0</v>
      </c>
    </row>
    <row r="1571" spans="22:51" x14ac:dyDescent="0.25">
      <c r="V1571" s="51">
        <f t="shared" si="345"/>
        <v>0</v>
      </c>
      <c r="AY1571">
        <v>0</v>
      </c>
    </row>
    <row r="1572" spans="22:51" x14ac:dyDescent="0.25">
      <c r="V1572" s="51">
        <f t="shared" si="345"/>
        <v>0</v>
      </c>
      <c r="AY1572">
        <v>0</v>
      </c>
    </row>
    <row r="1573" spans="22:51" x14ac:dyDescent="0.25">
      <c r="V1573" s="51">
        <f t="shared" si="345"/>
        <v>0</v>
      </c>
      <c r="AY1573">
        <v>0</v>
      </c>
    </row>
    <row r="1574" spans="22:51" x14ac:dyDescent="0.25">
      <c r="V1574" s="51">
        <f t="shared" si="345"/>
        <v>0</v>
      </c>
      <c r="AY1574">
        <v>0</v>
      </c>
    </row>
    <row r="1575" spans="22:51" x14ac:dyDescent="0.25">
      <c r="V1575" s="51">
        <f t="shared" si="345"/>
        <v>0</v>
      </c>
      <c r="AY1575">
        <v>0</v>
      </c>
    </row>
    <row r="1576" spans="22:51" x14ac:dyDescent="0.25">
      <c r="V1576" s="51">
        <f t="shared" si="345"/>
        <v>0</v>
      </c>
      <c r="AY1576">
        <v>0</v>
      </c>
    </row>
    <row r="1577" spans="22:51" x14ac:dyDescent="0.25">
      <c r="V1577" s="51">
        <f t="shared" si="345"/>
        <v>0</v>
      </c>
      <c r="AY1577">
        <v>0</v>
      </c>
    </row>
    <row r="1578" spans="22:51" x14ac:dyDescent="0.25">
      <c r="V1578" s="51">
        <f t="shared" si="345"/>
        <v>0</v>
      </c>
      <c r="AY1578">
        <v>0</v>
      </c>
    </row>
    <row r="1579" spans="22:51" x14ac:dyDescent="0.25">
      <c r="V1579" s="51">
        <f t="shared" si="345"/>
        <v>0</v>
      </c>
      <c r="AY1579">
        <v>0</v>
      </c>
    </row>
    <row r="1580" spans="22:51" x14ac:dyDescent="0.25">
      <c r="V1580" s="51">
        <f t="shared" si="345"/>
        <v>0</v>
      </c>
      <c r="AY1580">
        <v>0</v>
      </c>
    </row>
    <row r="1581" spans="22:51" x14ac:dyDescent="0.25">
      <c r="V1581" s="51">
        <f t="shared" si="345"/>
        <v>0</v>
      </c>
      <c r="AY1581">
        <v>0</v>
      </c>
    </row>
    <row r="1582" spans="22:51" x14ac:dyDescent="0.25">
      <c r="V1582" s="51">
        <f t="shared" si="345"/>
        <v>0</v>
      </c>
      <c r="AY1582">
        <v>0</v>
      </c>
    </row>
    <row r="1583" spans="22:51" x14ac:dyDescent="0.25">
      <c r="V1583" s="51">
        <f t="shared" si="345"/>
        <v>0</v>
      </c>
      <c r="AY1583">
        <v>0</v>
      </c>
    </row>
    <row r="1584" spans="22:51" x14ac:dyDescent="0.25">
      <c r="V1584" s="51">
        <f t="shared" si="345"/>
        <v>0</v>
      </c>
      <c r="AY1584">
        <v>0</v>
      </c>
    </row>
    <row r="1585" spans="22:51" x14ac:dyDescent="0.25">
      <c r="V1585" s="51">
        <f t="shared" si="345"/>
        <v>0</v>
      </c>
      <c r="AY1585">
        <v>0</v>
      </c>
    </row>
    <row r="1586" spans="22:51" x14ac:dyDescent="0.25">
      <c r="V1586" s="51">
        <f t="shared" si="345"/>
        <v>0</v>
      </c>
      <c r="AY1586">
        <v>0</v>
      </c>
    </row>
    <row r="1587" spans="22:51" x14ac:dyDescent="0.25">
      <c r="V1587" s="51">
        <f t="shared" si="345"/>
        <v>0</v>
      </c>
      <c r="AY1587">
        <v>0</v>
      </c>
    </row>
    <row r="1588" spans="22:51" x14ac:dyDescent="0.25">
      <c r="V1588" s="51">
        <f t="shared" si="345"/>
        <v>0</v>
      </c>
      <c r="AY1588">
        <v>0</v>
      </c>
    </row>
    <row r="1589" spans="22:51" x14ac:dyDescent="0.25">
      <c r="V1589" s="51">
        <f t="shared" si="345"/>
        <v>0</v>
      </c>
      <c r="AY1589">
        <v>0</v>
      </c>
    </row>
    <row r="1590" spans="22:51" x14ac:dyDescent="0.25">
      <c r="V1590" s="51">
        <f t="shared" si="345"/>
        <v>0</v>
      </c>
      <c r="AY1590">
        <v>0</v>
      </c>
    </row>
    <row r="1591" spans="22:51" x14ac:dyDescent="0.25">
      <c r="V1591" s="51">
        <f t="shared" si="345"/>
        <v>0</v>
      </c>
      <c r="AY1591">
        <v>0</v>
      </c>
    </row>
    <row r="1592" spans="22:51" x14ac:dyDescent="0.25">
      <c r="V1592" s="51">
        <f t="shared" si="345"/>
        <v>0</v>
      </c>
      <c r="AY1592">
        <v>0</v>
      </c>
    </row>
    <row r="1593" spans="22:51" x14ac:dyDescent="0.25">
      <c r="V1593" s="51">
        <f t="shared" ref="V1593:V1656" si="346">$AY$1*H1595</f>
        <v>0</v>
      </c>
      <c r="AY1593">
        <v>0</v>
      </c>
    </row>
    <row r="1594" spans="22:51" x14ac:dyDescent="0.25">
      <c r="V1594" s="51">
        <f t="shared" si="346"/>
        <v>0</v>
      </c>
      <c r="AY1594">
        <v>0</v>
      </c>
    </row>
    <row r="1595" spans="22:51" x14ac:dyDescent="0.25">
      <c r="V1595" s="51">
        <f t="shared" si="346"/>
        <v>0</v>
      </c>
      <c r="AY1595">
        <v>0</v>
      </c>
    </row>
    <row r="1596" spans="22:51" x14ac:dyDescent="0.25">
      <c r="V1596" s="51">
        <f t="shared" si="346"/>
        <v>0</v>
      </c>
      <c r="AY1596">
        <v>0</v>
      </c>
    </row>
    <row r="1597" spans="22:51" x14ac:dyDescent="0.25">
      <c r="V1597" s="51">
        <f t="shared" si="346"/>
        <v>0</v>
      </c>
      <c r="AY1597">
        <v>0</v>
      </c>
    </row>
    <row r="1598" spans="22:51" x14ac:dyDescent="0.25">
      <c r="V1598" s="51">
        <f t="shared" si="346"/>
        <v>0</v>
      </c>
      <c r="AY1598">
        <v>0</v>
      </c>
    </row>
    <row r="1599" spans="22:51" x14ac:dyDescent="0.25">
      <c r="V1599" s="51">
        <f t="shared" si="346"/>
        <v>0</v>
      </c>
      <c r="AY1599">
        <v>0</v>
      </c>
    </row>
    <row r="1600" spans="22:51" x14ac:dyDescent="0.25">
      <c r="V1600" s="51">
        <f t="shared" si="346"/>
        <v>0</v>
      </c>
      <c r="AY1600">
        <v>0</v>
      </c>
    </row>
    <row r="1601" spans="22:51" x14ac:dyDescent="0.25">
      <c r="V1601" s="51">
        <f t="shared" si="346"/>
        <v>0</v>
      </c>
      <c r="AY1601">
        <v>0</v>
      </c>
    </row>
    <row r="1602" spans="22:51" x14ac:dyDescent="0.25">
      <c r="V1602" s="51">
        <f t="shared" si="346"/>
        <v>0</v>
      </c>
      <c r="AY1602">
        <v>0</v>
      </c>
    </row>
    <row r="1603" spans="22:51" x14ac:dyDescent="0.25">
      <c r="V1603" s="51">
        <f t="shared" si="346"/>
        <v>0</v>
      </c>
      <c r="AY1603">
        <v>0</v>
      </c>
    </row>
    <row r="1604" spans="22:51" x14ac:dyDescent="0.25">
      <c r="V1604" s="51">
        <f t="shared" si="346"/>
        <v>0</v>
      </c>
      <c r="AY1604">
        <v>0</v>
      </c>
    </row>
    <row r="1605" spans="22:51" x14ac:dyDescent="0.25">
      <c r="V1605" s="51">
        <f t="shared" si="346"/>
        <v>0</v>
      </c>
      <c r="AY1605">
        <v>0</v>
      </c>
    </row>
    <row r="1606" spans="22:51" x14ac:dyDescent="0.25">
      <c r="V1606" s="51">
        <f t="shared" si="346"/>
        <v>0</v>
      </c>
      <c r="AY1606">
        <v>0</v>
      </c>
    </row>
    <row r="1607" spans="22:51" x14ac:dyDescent="0.25">
      <c r="V1607" s="51">
        <f t="shared" si="346"/>
        <v>0</v>
      </c>
      <c r="AY1607">
        <v>0</v>
      </c>
    </row>
    <row r="1608" spans="22:51" x14ac:dyDescent="0.25">
      <c r="V1608" s="51">
        <f t="shared" si="346"/>
        <v>0</v>
      </c>
      <c r="AY1608">
        <v>0</v>
      </c>
    </row>
    <row r="1609" spans="22:51" x14ac:dyDescent="0.25">
      <c r="V1609" s="51">
        <f t="shared" si="346"/>
        <v>0</v>
      </c>
      <c r="AY1609">
        <v>0</v>
      </c>
    </row>
    <row r="1610" spans="22:51" x14ac:dyDescent="0.25">
      <c r="V1610" s="51">
        <f t="shared" si="346"/>
        <v>0</v>
      </c>
      <c r="AY1610">
        <v>0</v>
      </c>
    </row>
    <row r="1611" spans="22:51" x14ac:dyDescent="0.25">
      <c r="V1611" s="51">
        <f t="shared" si="346"/>
        <v>0</v>
      </c>
      <c r="AY1611">
        <v>0</v>
      </c>
    </row>
    <row r="1612" spans="22:51" x14ac:dyDescent="0.25">
      <c r="V1612" s="51">
        <f t="shared" si="346"/>
        <v>0</v>
      </c>
      <c r="AY1612">
        <v>0</v>
      </c>
    </row>
    <row r="1613" spans="22:51" x14ac:dyDescent="0.25">
      <c r="V1613" s="51">
        <f t="shared" si="346"/>
        <v>0</v>
      </c>
      <c r="AY1613">
        <v>0</v>
      </c>
    </row>
    <row r="1614" spans="22:51" x14ac:dyDescent="0.25">
      <c r="V1614" s="51">
        <f t="shared" si="346"/>
        <v>0</v>
      </c>
      <c r="AY1614">
        <v>0</v>
      </c>
    </row>
    <row r="1615" spans="22:51" x14ac:dyDescent="0.25">
      <c r="V1615" s="51">
        <f t="shared" si="346"/>
        <v>0</v>
      </c>
      <c r="AY1615">
        <v>0</v>
      </c>
    </row>
    <row r="1616" spans="22:51" x14ac:dyDescent="0.25">
      <c r="V1616" s="51">
        <f t="shared" si="346"/>
        <v>0</v>
      </c>
      <c r="AY1616">
        <v>0</v>
      </c>
    </row>
    <row r="1617" spans="22:51" x14ac:dyDescent="0.25">
      <c r="V1617" s="51">
        <f t="shared" si="346"/>
        <v>0</v>
      </c>
      <c r="AY1617">
        <v>0</v>
      </c>
    </row>
    <row r="1618" spans="22:51" x14ac:dyDescent="0.25">
      <c r="V1618" s="51">
        <f t="shared" si="346"/>
        <v>0</v>
      </c>
      <c r="AY1618">
        <v>0</v>
      </c>
    </row>
    <row r="1619" spans="22:51" x14ac:dyDescent="0.25">
      <c r="V1619" s="51">
        <f t="shared" si="346"/>
        <v>0</v>
      </c>
      <c r="AY1619">
        <v>0</v>
      </c>
    </row>
    <row r="1620" spans="22:51" x14ac:dyDescent="0.25">
      <c r="V1620" s="51">
        <f t="shared" si="346"/>
        <v>0</v>
      </c>
      <c r="AY1620">
        <v>0</v>
      </c>
    </row>
    <row r="1621" spans="22:51" x14ac:dyDescent="0.25">
      <c r="V1621" s="51">
        <f t="shared" si="346"/>
        <v>0</v>
      </c>
      <c r="AY1621">
        <v>0</v>
      </c>
    </row>
    <row r="1622" spans="22:51" x14ac:dyDescent="0.25">
      <c r="V1622" s="51">
        <f t="shared" si="346"/>
        <v>0</v>
      </c>
      <c r="AY1622">
        <v>0</v>
      </c>
    </row>
    <row r="1623" spans="22:51" x14ac:dyDescent="0.25">
      <c r="V1623" s="51">
        <f t="shared" si="346"/>
        <v>0</v>
      </c>
      <c r="AY1623">
        <v>0</v>
      </c>
    </row>
    <row r="1624" spans="22:51" x14ac:dyDescent="0.25">
      <c r="V1624" s="51">
        <f t="shared" si="346"/>
        <v>0</v>
      </c>
      <c r="AY1624">
        <v>0</v>
      </c>
    </row>
    <row r="1625" spans="22:51" x14ac:dyDescent="0.25">
      <c r="V1625" s="51">
        <f t="shared" si="346"/>
        <v>0</v>
      </c>
      <c r="AY1625">
        <v>0</v>
      </c>
    </row>
    <row r="1626" spans="22:51" x14ac:dyDescent="0.25">
      <c r="V1626" s="51">
        <f t="shared" si="346"/>
        <v>0</v>
      </c>
      <c r="AY1626">
        <v>0</v>
      </c>
    </row>
    <row r="1627" spans="22:51" x14ac:dyDescent="0.25">
      <c r="V1627" s="51">
        <f t="shared" si="346"/>
        <v>0</v>
      </c>
      <c r="AY1627">
        <v>0</v>
      </c>
    </row>
    <row r="1628" spans="22:51" x14ac:dyDescent="0.25">
      <c r="V1628" s="51">
        <f t="shared" si="346"/>
        <v>0</v>
      </c>
      <c r="AY1628">
        <v>0</v>
      </c>
    </row>
    <row r="1629" spans="22:51" x14ac:dyDescent="0.25">
      <c r="V1629" s="51">
        <f t="shared" si="346"/>
        <v>0</v>
      </c>
      <c r="AY1629">
        <v>0</v>
      </c>
    </row>
    <row r="1630" spans="22:51" x14ac:dyDescent="0.25">
      <c r="V1630" s="51">
        <f t="shared" si="346"/>
        <v>0</v>
      </c>
      <c r="AY1630">
        <v>0</v>
      </c>
    </row>
    <row r="1631" spans="22:51" x14ac:dyDescent="0.25">
      <c r="V1631" s="51">
        <f t="shared" si="346"/>
        <v>0</v>
      </c>
      <c r="AY1631">
        <v>0</v>
      </c>
    </row>
    <row r="1632" spans="22:51" x14ac:dyDescent="0.25">
      <c r="V1632" s="51">
        <f t="shared" si="346"/>
        <v>0</v>
      </c>
      <c r="AY1632">
        <v>0</v>
      </c>
    </row>
    <row r="1633" spans="22:51" x14ac:dyDescent="0.25">
      <c r="V1633" s="51">
        <f t="shared" si="346"/>
        <v>0</v>
      </c>
      <c r="AY1633">
        <v>0</v>
      </c>
    </row>
    <row r="1634" spans="22:51" x14ac:dyDescent="0.25">
      <c r="V1634" s="51">
        <f t="shared" si="346"/>
        <v>0</v>
      </c>
      <c r="AY1634">
        <v>0</v>
      </c>
    </row>
    <row r="1635" spans="22:51" x14ac:dyDescent="0.25">
      <c r="V1635" s="51">
        <f t="shared" si="346"/>
        <v>0</v>
      </c>
      <c r="AY1635">
        <v>0</v>
      </c>
    </row>
    <row r="1636" spans="22:51" x14ac:dyDescent="0.25">
      <c r="V1636" s="51">
        <f t="shared" si="346"/>
        <v>0</v>
      </c>
      <c r="AY1636">
        <v>0</v>
      </c>
    </row>
    <row r="1637" spans="22:51" x14ac:dyDescent="0.25">
      <c r="V1637" s="51">
        <f t="shared" si="346"/>
        <v>0</v>
      </c>
      <c r="AY1637">
        <v>0</v>
      </c>
    </row>
    <row r="1638" spans="22:51" x14ac:dyDescent="0.25">
      <c r="V1638" s="51">
        <f t="shared" si="346"/>
        <v>0</v>
      </c>
      <c r="AY1638">
        <v>0</v>
      </c>
    </row>
    <row r="1639" spans="22:51" x14ac:dyDescent="0.25">
      <c r="V1639" s="51">
        <f t="shared" si="346"/>
        <v>0</v>
      </c>
      <c r="AY1639">
        <v>0</v>
      </c>
    </row>
    <row r="1640" spans="22:51" x14ac:dyDescent="0.25">
      <c r="V1640" s="51">
        <f t="shared" si="346"/>
        <v>0</v>
      </c>
      <c r="AY1640">
        <v>0</v>
      </c>
    </row>
    <row r="1641" spans="22:51" x14ac:dyDescent="0.25">
      <c r="V1641" s="51">
        <f t="shared" si="346"/>
        <v>0</v>
      </c>
      <c r="AY1641">
        <v>0</v>
      </c>
    </row>
    <row r="1642" spans="22:51" x14ac:dyDescent="0.25">
      <c r="V1642" s="51">
        <f t="shared" si="346"/>
        <v>0</v>
      </c>
      <c r="AY1642">
        <v>0</v>
      </c>
    </row>
    <row r="1643" spans="22:51" x14ac:dyDescent="0.25">
      <c r="V1643" s="51">
        <f t="shared" si="346"/>
        <v>0</v>
      </c>
      <c r="AY1643">
        <v>0</v>
      </c>
    </row>
    <row r="1644" spans="22:51" x14ac:dyDescent="0.25">
      <c r="V1644" s="51">
        <f t="shared" si="346"/>
        <v>0</v>
      </c>
      <c r="AY1644">
        <v>0</v>
      </c>
    </row>
    <row r="1645" spans="22:51" x14ac:dyDescent="0.25">
      <c r="V1645" s="51">
        <f t="shared" si="346"/>
        <v>0</v>
      </c>
      <c r="AY1645">
        <v>0</v>
      </c>
    </row>
    <row r="1646" spans="22:51" x14ac:dyDescent="0.25">
      <c r="V1646" s="51">
        <f t="shared" si="346"/>
        <v>0</v>
      </c>
      <c r="AY1646">
        <v>0</v>
      </c>
    </row>
    <row r="1647" spans="22:51" x14ac:dyDescent="0.25">
      <c r="V1647" s="51">
        <f t="shared" si="346"/>
        <v>0</v>
      </c>
      <c r="AY1647">
        <v>0</v>
      </c>
    </row>
    <row r="1648" spans="22:51" x14ac:dyDescent="0.25">
      <c r="V1648" s="51">
        <f t="shared" si="346"/>
        <v>0</v>
      </c>
      <c r="AY1648">
        <v>0</v>
      </c>
    </row>
    <row r="1649" spans="22:51" x14ac:dyDescent="0.25">
      <c r="V1649" s="51">
        <f t="shared" si="346"/>
        <v>0</v>
      </c>
      <c r="AY1649">
        <v>0</v>
      </c>
    </row>
    <row r="1650" spans="22:51" x14ac:dyDescent="0.25">
      <c r="V1650" s="51">
        <f t="shared" si="346"/>
        <v>0</v>
      </c>
      <c r="AY1650">
        <v>0</v>
      </c>
    </row>
    <row r="1651" spans="22:51" x14ac:dyDescent="0.25">
      <c r="V1651" s="51">
        <f t="shared" si="346"/>
        <v>0</v>
      </c>
      <c r="AY1651">
        <v>0</v>
      </c>
    </row>
    <row r="1652" spans="22:51" x14ac:dyDescent="0.25">
      <c r="V1652" s="51">
        <f t="shared" si="346"/>
        <v>0</v>
      </c>
      <c r="AY1652">
        <v>0</v>
      </c>
    </row>
    <row r="1653" spans="22:51" x14ac:dyDescent="0.25">
      <c r="V1653" s="51">
        <f t="shared" si="346"/>
        <v>0</v>
      </c>
      <c r="AY1653">
        <v>0</v>
      </c>
    </row>
    <row r="1654" spans="22:51" x14ac:dyDescent="0.25">
      <c r="V1654" s="51">
        <f t="shared" si="346"/>
        <v>0</v>
      </c>
      <c r="AY1654">
        <v>0</v>
      </c>
    </row>
    <row r="1655" spans="22:51" x14ac:dyDescent="0.25">
      <c r="V1655" s="51">
        <f t="shared" si="346"/>
        <v>0</v>
      </c>
      <c r="AY1655">
        <v>0</v>
      </c>
    </row>
    <row r="1656" spans="22:51" x14ac:dyDescent="0.25">
      <c r="V1656" s="51">
        <f t="shared" si="346"/>
        <v>0</v>
      </c>
      <c r="AY1656">
        <v>0</v>
      </c>
    </row>
    <row r="1657" spans="22:51" x14ac:dyDescent="0.25">
      <c r="V1657" s="51">
        <f t="shared" ref="V1657:V1720" si="347">$AY$1*H1659</f>
        <v>0</v>
      </c>
      <c r="AY1657">
        <v>0</v>
      </c>
    </row>
    <row r="1658" spans="22:51" x14ac:dyDescent="0.25">
      <c r="V1658" s="51">
        <f t="shared" si="347"/>
        <v>0</v>
      </c>
      <c r="AY1658">
        <v>0</v>
      </c>
    </row>
    <row r="1659" spans="22:51" x14ac:dyDescent="0.25">
      <c r="V1659" s="51">
        <f t="shared" si="347"/>
        <v>0</v>
      </c>
      <c r="AY1659">
        <v>0</v>
      </c>
    </row>
    <row r="1660" spans="22:51" x14ac:dyDescent="0.25">
      <c r="V1660" s="51">
        <f t="shared" si="347"/>
        <v>0</v>
      </c>
      <c r="AY1660">
        <v>0</v>
      </c>
    </row>
    <row r="1661" spans="22:51" x14ac:dyDescent="0.25">
      <c r="V1661" s="51">
        <f t="shared" si="347"/>
        <v>0</v>
      </c>
      <c r="AY1661">
        <v>0</v>
      </c>
    </row>
    <row r="1662" spans="22:51" x14ac:dyDescent="0.25">
      <c r="V1662" s="51">
        <f t="shared" si="347"/>
        <v>0</v>
      </c>
      <c r="AY1662">
        <v>0</v>
      </c>
    </row>
    <row r="1663" spans="22:51" x14ac:dyDescent="0.25">
      <c r="V1663" s="51">
        <f t="shared" si="347"/>
        <v>0</v>
      </c>
      <c r="AY1663">
        <v>0</v>
      </c>
    </row>
    <row r="1664" spans="22:51" x14ac:dyDescent="0.25">
      <c r="V1664" s="51">
        <f t="shared" si="347"/>
        <v>0</v>
      </c>
      <c r="AY1664">
        <v>0</v>
      </c>
    </row>
    <row r="1665" spans="22:51" x14ac:dyDescent="0.25">
      <c r="V1665" s="51">
        <f t="shared" si="347"/>
        <v>0</v>
      </c>
      <c r="AY1665">
        <v>0</v>
      </c>
    </row>
    <row r="1666" spans="22:51" x14ac:dyDescent="0.25">
      <c r="V1666" s="51">
        <f t="shared" si="347"/>
        <v>0</v>
      </c>
      <c r="AY1666">
        <v>0</v>
      </c>
    </row>
    <row r="1667" spans="22:51" x14ac:dyDescent="0.25">
      <c r="V1667" s="51">
        <f t="shared" si="347"/>
        <v>0</v>
      </c>
      <c r="AY1667">
        <v>0</v>
      </c>
    </row>
    <row r="1668" spans="22:51" x14ac:dyDescent="0.25">
      <c r="V1668" s="51">
        <f t="shared" si="347"/>
        <v>0</v>
      </c>
      <c r="AY1668">
        <v>0</v>
      </c>
    </row>
    <row r="1669" spans="22:51" x14ac:dyDescent="0.25">
      <c r="V1669" s="51">
        <f t="shared" si="347"/>
        <v>0</v>
      </c>
      <c r="AY1669">
        <v>0</v>
      </c>
    </row>
    <row r="1670" spans="22:51" x14ac:dyDescent="0.25">
      <c r="V1670" s="51">
        <f t="shared" si="347"/>
        <v>0</v>
      </c>
      <c r="AY1670">
        <v>0</v>
      </c>
    </row>
    <row r="1671" spans="22:51" x14ac:dyDescent="0.25">
      <c r="V1671" s="51">
        <f t="shared" si="347"/>
        <v>0</v>
      </c>
      <c r="AY1671">
        <v>0</v>
      </c>
    </row>
    <row r="1672" spans="22:51" x14ac:dyDescent="0.25">
      <c r="V1672" s="51">
        <f t="shared" si="347"/>
        <v>0</v>
      </c>
      <c r="AY1672">
        <v>0</v>
      </c>
    </row>
    <row r="1673" spans="22:51" x14ac:dyDescent="0.25">
      <c r="V1673" s="51">
        <f t="shared" si="347"/>
        <v>0</v>
      </c>
      <c r="AY1673">
        <v>0</v>
      </c>
    </row>
    <row r="1674" spans="22:51" x14ac:dyDescent="0.25">
      <c r="V1674" s="51">
        <f t="shared" si="347"/>
        <v>0</v>
      </c>
      <c r="AY1674">
        <v>0</v>
      </c>
    </row>
    <row r="1675" spans="22:51" x14ac:dyDescent="0.25">
      <c r="V1675" s="51">
        <f t="shared" si="347"/>
        <v>0</v>
      </c>
      <c r="AY1675">
        <v>0</v>
      </c>
    </row>
    <row r="1676" spans="22:51" x14ac:dyDescent="0.25">
      <c r="V1676" s="51">
        <f t="shared" si="347"/>
        <v>0</v>
      </c>
      <c r="AY1676">
        <v>0</v>
      </c>
    </row>
    <row r="1677" spans="22:51" x14ac:dyDescent="0.25">
      <c r="V1677" s="51">
        <f t="shared" si="347"/>
        <v>0</v>
      </c>
      <c r="AY1677">
        <v>0</v>
      </c>
    </row>
    <row r="1678" spans="22:51" x14ac:dyDescent="0.25">
      <c r="V1678" s="51">
        <f t="shared" si="347"/>
        <v>0</v>
      </c>
      <c r="AY1678">
        <v>0</v>
      </c>
    </row>
    <row r="1679" spans="22:51" x14ac:dyDescent="0.25">
      <c r="V1679" s="51">
        <f t="shared" si="347"/>
        <v>0</v>
      </c>
      <c r="AY1679">
        <v>0</v>
      </c>
    </row>
    <row r="1680" spans="22:51" x14ac:dyDescent="0.25">
      <c r="V1680" s="51">
        <f t="shared" si="347"/>
        <v>0</v>
      </c>
      <c r="AY1680">
        <v>0</v>
      </c>
    </row>
    <row r="1681" spans="22:51" x14ac:dyDescent="0.25">
      <c r="V1681" s="51">
        <f t="shared" si="347"/>
        <v>0</v>
      </c>
      <c r="AY1681">
        <v>0</v>
      </c>
    </row>
    <row r="1682" spans="22:51" x14ac:dyDescent="0.25">
      <c r="V1682" s="51">
        <f t="shared" si="347"/>
        <v>0</v>
      </c>
      <c r="AY1682">
        <v>0</v>
      </c>
    </row>
    <row r="1683" spans="22:51" x14ac:dyDescent="0.25">
      <c r="V1683" s="51">
        <f t="shared" si="347"/>
        <v>0</v>
      </c>
      <c r="AY1683">
        <v>0</v>
      </c>
    </row>
    <row r="1684" spans="22:51" x14ac:dyDescent="0.25">
      <c r="V1684" s="51">
        <f t="shared" si="347"/>
        <v>0</v>
      </c>
      <c r="AY1684">
        <v>0</v>
      </c>
    </row>
    <row r="1685" spans="22:51" x14ac:dyDescent="0.25">
      <c r="V1685" s="51">
        <f t="shared" si="347"/>
        <v>0</v>
      </c>
      <c r="AY1685">
        <v>0</v>
      </c>
    </row>
    <row r="1686" spans="22:51" x14ac:dyDescent="0.25">
      <c r="V1686" s="51">
        <f t="shared" si="347"/>
        <v>0</v>
      </c>
      <c r="AY1686">
        <v>0</v>
      </c>
    </row>
    <row r="1687" spans="22:51" x14ac:dyDescent="0.25">
      <c r="V1687" s="51">
        <f t="shared" si="347"/>
        <v>0</v>
      </c>
      <c r="AY1687">
        <v>0</v>
      </c>
    </row>
    <row r="1688" spans="22:51" x14ac:dyDescent="0.25">
      <c r="V1688" s="51">
        <f t="shared" si="347"/>
        <v>0</v>
      </c>
      <c r="AY1688">
        <v>0</v>
      </c>
    </row>
    <row r="1689" spans="22:51" x14ac:dyDescent="0.25">
      <c r="V1689" s="51">
        <f t="shared" si="347"/>
        <v>0</v>
      </c>
      <c r="AY1689">
        <v>0</v>
      </c>
    </row>
    <row r="1690" spans="22:51" x14ac:dyDescent="0.25">
      <c r="V1690" s="51">
        <f t="shared" si="347"/>
        <v>0</v>
      </c>
      <c r="AY1690">
        <v>0</v>
      </c>
    </row>
    <row r="1691" spans="22:51" x14ac:dyDescent="0.25">
      <c r="V1691" s="51">
        <f t="shared" si="347"/>
        <v>0</v>
      </c>
      <c r="AY1691">
        <v>0</v>
      </c>
    </row>
    <row r="1692" spans="22:51" x14ac:dyDescent="0.25">
      <c r="V1692" s="51">
        <f t="shared" si="347"/>
        <v>0</v>
      </c>
      <c r="AY1692">
        <v>0</v>
      </c>
    </row>
    <row r="1693" spans="22:51" x14ac:dyDescent="0.25">
      <c r="V1693" s="51">
        <f t="shared" si="347"/>
        <v>0</v>
      </c>
      <c r="AY1693">
        <v>0</v>
      </c>
    </row>
    <row r="1694" spans="22:51" x14ac:dyDescent="0.25">
      <c r="V1694" s="51">
        <f t="shared" si="347"/>
        <v>0</v>
      </c>
      <c r="AY1694">
        <v>0</v>
      </c>
    </row>
    <row r="1695" spans="22:51" x14ac:dyDescent="0.25">
      <c r="V1695" s="51">
        <f t="shared" si="347"/>
        <v>0</v>
      </c>
      <c r="AY1695">
        <v>0</v>
      </c>
    </row>
    <row r="1696" spans="22:51" x14ac:dyDescent="0.25">
      <c r="V1696" s="51">
        <f t="shared" si="347"/>
        <v>0</v>
      </c>
      <c r="AY1696">
        <v>0</v>
      </c>
    </row>
    <row r="1697" spans="22:51" x14ac:dyDescent="0.25">
      <c r="V1697" s="51">
        <f t="shared" si="347"/>
        <v>0</v>
      </c>
      <c r="AY1697">
        <v>0</v>
      </c>
    </row>
    <row r="1698" spans="22:51" x14ac:dyDescent="0.25">
      <c r="V1698" s="51">
        <f t="shared" si="347"/>
        <v>0</v>
      </c>
      <c r="AY1698">
        <v>0</v>
      </c>
    </row>
    <row r="1699" spans="22:51" x14ac:dyDescent="0.25">
      <c r="V1699" s="51">
        <f t="shared" si="347"/>
        <v>0</v>
      </c>
      <c r="AY1699">
        <v>0</v>
      </c>
    </row>
    <row r="1700" spans="22:51" x14ac:dyDescent="0.25">
      <c r="V1700" s="51">
        <f t="shared" si="347"/>
        <v>0</v>
      </c>
      <c r="AY1700">
        <v>0</v>
      </c>
    </row>
    <row r="1701" spans="22:51" x14ac:dyDescent="0.25">
      <c r="V1701" s="51">
        <f t="shared" si="347"/>
        <v>0</v>
      </c>
      <c r="AY1701">
        <v>0</v>
      </c>
    </row>
    <row r="1702" spans="22:51" x14ac:dyDescent="0.25">
      <c r="V1702" s="51">
        <f t="shared" si="347"/>
        <v>0</v>
      </c>
      <c r="AY1702">
        <v>0</v>
      </c>
    </row>
    <row r="1703" spans="22:51" x14ac:dyDescent="0.25">
      <c r="V1703" s="51">
        <f t="shared" si="347"/>
        <v>0</v>
      </c>
      <c r="AY1703">
        <v>0</v>
      </c>
    </row>
    <row r="1704" spans="22:51" x14ac:dyDescent="0.25">
      <c r="V1704" s="51">
        <f t="shared" si="347"/>
        <v>0</v>
      </c>
      <c r="AY1704">
        <v>0</v>
      </c>
    </row>
    <row r="1705" spans="22:51" x14ac:dyDescent="0.25">
      <c r="V1705" s="51">
        <f t="shared" si="347"/>
        <v>0</v>
      </c>
      <c r="AY1705">
        <v>0</v>
      </c>
    </row>
    <row r="1706" spans="22:51" x14ac:dyDescent="0.25">
      <c r="V1706" s="51">
        <f t="shared" si="347"/>
        <v>0</v>
      </c>
      <c r="AY1706">
        <v>0</v>
      </c>
    </row>
    <row r="1707" spans="22:51" x14ac:dyDescent="0.25">
      <c r="V1707" s="51">
        <f t="shared" si="347"/>
        <v>0</v>
      </c>
      <c r="AY1707">
        <v>0</v>
      </c>
    </row>
    <row r="1708" spans="22:51" x14ac:dyDescent="0.25">
      <c r="V1708" s="51">
        <f t="shared" si="347"/>
        <v>0</v>
      </c>
      <c r="AY1708">
        <v>0</v>
      </c>
    </row>
    <row r="1709" spans="22:51" x14ac:dyDescent="0.25">
      <c r="V1709" s="51">
        <f t="shared" si="347"/>
        <v>0</v>
      </c>
      <c r="AY1709">
        <v>0</v>
      </c>
    </row>
    <row r="1710" spans="22:51" x14ac:dyDescent="0.25">
      <c r="V1710" s="51">
        <f t="shared" si="347"/>
        <v>0</v>
      </c>
      <c r="AY1710">
        <v>0</v>
      </c>
    </row>
    <row r="1711" spans="22:51" x14ac:dyDescent="0.25">
      <c r="V1711" s="51">
        <f t="shared" si="347"/>
        <v>0</v>
      </c>
      <c r="AY1711">
        <v>0</v>
      </c>
    </row>
    <row r="1712" spans="22:51" x14ac:dyDescent="0.25">
      <c r="V1712" s="51">
        <f t="shared" si="347"/>
        <v>0</v>
      </c>
      <c r="AY1712">
        <v>0</v>
      </c>
    </row>
    <row r="1713" spans="22:51" x14ac:dyDescent="0.25">
      <c r="V1713" s="51">
        <f t="shared" si="347"/>
        <v>0</v>
      </c>
      <c r="AY1713">
        <v>0</v>
      </c>
    </row>
    <row r="1714" spans="22:51" x14ac:dyDescent="0.25">
      <c r="V1714" s="51">
        <f t="shared" si="347"/>
        <v>0</v>
      </c>
      <c r="AY1714">
        <v>0</v>
      </c>
    </row>
    <row r="1715" spans="22:51" x14ac:dyDescent="0.25">
      <c r="V1715" s="51">
        <f t="shared" si="347"/>
        <v>0</v>
      </c>
      <c r="AY1715">
        <v>0</v>
      </c>
    </row>
    <row r="1716" spans="22:51" x14ac:dyDescent="0.25">
      <c r="V1716" s="51">
        <f t="shared" si="347"/>
        <v>0</v>
      </c>
      <c r="AY1716">
        <v>0</v>
      </c>
    </row>
    <row r="1717" spans="22:51" x14ac:dyDescent="0.25">
      <c r="V1717" s="51">
        <f t="shared" si="347"/>
        <v>0</v>
      </c>
      <c r="AY1717">
        <v>0</v>
      </c>
    </row>
    <row r="1718" spans="22:51" x14ac:dyDescent="0.25">
      <c r="V1718" s="51">
        <f t="shared" si="347"/>
        <v>0</v>
      </c>
      <c r="AY1718">
        <v>0</v>
      </c>
    </row>
    <row r="1719" spans="22:51" x14ac:dyDescent="0.25">
      <c r="V1719" s="51">
        <f t="shared" si="347"/>
        <v>0</v>
      </c>
      <c r="AY1719">
        <v>0</v>
      </c>
    </row>
    <row r="1720" spans="22:51" x14ac:dyDescent="0.25">
      <c r="V1720" s="51">
        <f t="shared" si="347"/>
        <v>0</v>
      </c>
      <c r="AY1720">
        <v>0</v>
      </c>
    </row>
    <row r="1721" spans="22:51" x14ac:dyDescent="0.25">
      <c r="V1721" s="51">
        <f t="shared" ref="V1721:V1784" si="348">$AY$1*H1723</f>
        <v>0</v>
      </c>
      <c r="AY1721">
        <v>0</v>
      </c>
    </row>
    <row r="1722" spans="22:51" x14ac:dyDescent="0.25">
      <c r="V1722" s="51">
        <f t="shared" si="348"/>
        <v>0</v>
      </c>
      <c r="AY1722">
        <v>0</v>
      </c>
    </row>
    <row r="1723" spans="22:51" x14ac:dyDescent="0.25">
      <c r="V1723" s="51">
        <f t="shared" si="348"/>
        <v>0</v>
      </c>
      <c r="AY1723">
        <v>0</v>
      </c>
    </row>
    <row r="1724" spans="22:51" x14ac:dyDescent="0.25">
      <c r="V1724" s="51">
        <f t="shared" si="348"/>
        <v>0</v>
      </c>
      <c r="AY1724">
        <v>0</v>
      </c>
    </row>
    <row r="1725" spans="22:51" x14ac:dyDescent="0.25">
      <c r="V1725" s="51">
        <f t="shared" si="348"/>
        <v>0</v>
      </c>
      <c r="AY1725">
        <v>0</v>
      </c>
    </row>
    <row r="1726" spans="22:51" x14ac:dyDescent="0.25">
      <c r="V1726" s="51">
        <f t="shared" si="348"/>
        <v>0</v>
      </c>
      <c r="AY1726">
        <v>0</v>
      </c>
    </row>
    <row r="1727" spans="22:51" x14ac:dyDescent="0.25">
      <c r="V1727" s="51">
        <f t="shared" si="348"/>
        <v>0</v>
      </c>
      <c r="AY1727">
        <v>0</v>
      </c>
    </row>
    <row r="1728" spans="22:51" x14ac:dyDescent="0.25">
      <c r="V1728" s="51">
        <f t="shared" si="348"/>
        <v>0</v>
      </c>
      <c r="AY1728">
        <v>0</v>
      </c>
    </row>
    <row r="1729" spans="22:51" x14ac:dyDescent="0.25">
      <c r="V1729" s="51">
        <f t="shared" si="348"/>
        <v>0</v>
      </c>
      <c r="AY1729">
        <v>0</v>
      </c>
    </row>
    <row r="1730" spans="22:51" x14ac:dyDescent="0.25">
      <c r="V1730" s="51">
        <f t="shared" si="348"/>
        <v>0</v>
      </c>
      <c r="AY1730">
        <v>0</v>
      </c>
    </row>
    <row r="1731" spans="22:51" x14ac:dyDescent="0.25">
      <c r="V1731" s="51">
        <f t="shared" si="348"/>
        <v>0</v>
      </c>
      <c r="AY1731">
        <v>0</v>
      </c>
    </row>
    <row r="1732" spans="22:51" x14ac:dyDescent="0.25">
      <c r="V1732" s="51">
        <f t="shared" si="348"/>
        <v>0</v>
      </c>
      <c r="AY1732">
        <v>0</v>
      </c>
    </row>
    <row r="1733" spans="22:51" x14ac:dyDescent="0.25">
      <c r="V1733" s="51">
        <f t="shared" si="348"/>
        <v>0</v>
      </c>
      <c r="AY1733">
        <v>0</v>
      </c>
    </row>
    <row r="1734" spans="22:51" x14ac:dyDescent="0.25">
      <c r="V1734" s="51">
        <f t="shared" si="348"/>
        <v>0</v>
      </c>
      <c r="AY1734">
        <v>0</v>
      </c>
    </row>
    <row r="1735" spans="22:51" x14ac:dyDescent="0.25">
      <c r="V1735" s="51">
        <f t="shared" si="348"/>
        <v>0</v>
      </c>
      <c r="AY1735">
        <v>0</v>
      </c>
    </row>
    <row r="1736" spans="22:51" x14ac:dyDescent="0.25">
      <c r="V1736" s="51">
        <f t="shared" si="348"/>
        <v>0</v>
      </c>
      <c r="AY1736">
        <v>0</v>
      </c>
    </row>
    <row r="1737" spans="22:51" x14ac:dyDescent="0.25">
      <c r="V1737" s="51">
        <f t="shared" si="348"/>
        <v>0</v>
      </c>
      <c r="AY1737">
        <f t="shared" ref="AY1737:AY1744" si="349">H1737*$AY$1</f>
        <v>0</v>
      </c>
    </row>
    <row r="1738" spans="22:51" x14ac:dyDescent="0.25">
      <c r="V1738" s="51">
        <f t="shared" si="348"/>
        <v>0</v>
      </c>
      <c r="AY1738">
        <f t="shared" si="349"/>
        <v>0</v>
      </c>
    </row>
    <row r="1739" spans="22:51" x14ac:dyDescent="0.25">
      <c r="V1739" s="51">
        <f t="shared" si="348"/>
        <v>0</v>
      </c>
      <c r="AY1739">
        <f t="shared" si="349"/>
        <v>0</v>
      </c>
    </row>
    <row r="1740" spans="22:51" x14ac:dyDescent="0.25">
      <c r="V1740" s="51">
        <f t="shared" si="348"/>
        <v>0</v>
      </c>
      <c r="AY1740">
        <f t="shared" si="349"/>
        <v>0</v>
      </c>
    </row>
    <row r="1741" spans="22:51" x14ac:dyDescent="0.25">
      <c r="V1741" s="51">
        <f t="shared" si="348"/>
        <v>0</v>
      </c>
      <c r="AY1741">
        <f t="shared" si="349"/>
        <v>0</v>
      </c>
    </row>
    <row r="1742" spans="22:51" x14ac:dyDescent="0.25">
      <c r="V1742" s="51">
        <f t="shared" si="348"/>
        <v>0</v>
      </c>
      <c r="AY1742">
        <f t="shared" si="349"/>
        <v>0</v>
      </c>
    </row>
    <row r="1743" spans="22:51" x14ac:dyDescent="0.25">
      <c r="V1743" s="51">
        <f t="shared" si="348"/>
        <v>0</v>
      </c>
      <c r="AY1743">
        <f t="shared" si="349"/>
        <v>0</v>
      </c>
    </row>
    <row r="1744" spans="22:51" x14ac:dyDescent="0.25">
      <c r="V1744" s="51">
        <f t="shared" si="348"/>
        <v>0</v>
      </c>
      <c r="AY1744">
        <f t="shared" si="349"/>
        <v>0</v>
      </c>
    </row>
    <row r="1745" spans="1:51" x14ac:dyDescent="0.25">
      <c r="V1745" s="51">
        <f t="shared" si="348"/>
        <v>0</v>
      </c>
    </row>
    <row r="1746" spans="1:51" x14ac:dyDescent="0.25">
      <c r="V1746" s="51">
        <f t="shared" si="348"/>
        <v>0</v>
      </c>
    </row>
    <row r="1747" spans="1:51" x14ac:dyDescent="0.25">
      <c r="V1747" s="51">
        <f t="shared" si="348"/>
        <v>0</v>
      </c>
    </row>
    <row r="1748" spans="1:51" x14ac:dyDescent="0.25">
      <c r="V1748" s="51">
        <f t="shared" si="348"/>
        <v>0</v>
      </c>
    </row>
    <row r="1749" spans="1:51" x14ac:dyDescent="0.25">
      <c r="V1749" s="51">
        <f t="shared" si="348"/>
        <v>0</v>
      </c>
    </row>
    <row r="1750" spans="1:51" s="51" customFormat="1" x14ac:dyDescent="0.25">
      <c r="A1750" s="9"/>
      <c r="B1750" s="52"/>
      <c r="C1750" s="52"/>
      <c r="D1750" s="52"/>
      <c r="E1750" s="52"/>
      <c r="F1750" s="52"/>
      <c r="G1750" s="52"/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  <c r="V1750" s="51">
        <f t="shared" si="348"/>
        <v>0</v>
      </c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</row>
    <row r="1751" spans="1:51" s="51" customFormat="1" x14ac:dyDescent="0.25">
      <c r="A1751" s="9"/>
      <c r="B1751" s="52"/>
      <c r="C1751" s="52"/>
      <c r="D1751" s="52"/>
      <c r="E1751" s="52"/>
      <c r="F1751" s="52"/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V1751" s="51">
        <f t="shared" si="348"/>
        <v>0</v>
      </c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</row>
    <row r="1752" spans="1:51" s="51" customFormat="1" x14ac:dyDescent="0.25">
      <c r="A1752" s="9"/>
      <c r="B1752" s="52"/>
      <c r="C1752" s="52"/>
      <c r="D1752" s="52"/>
      <c r="E1752" s="52"/>
      <c r="F1752" s="52"/>
      <c r="G1752" s="52"/>
      <c r="H1752" s="52"/>
      <c r="I1752" s="52"/>
      <c r="J1752" s="52"/>
      <c r="K1752" s="52"/>
      <c r="L1752" s="52"/>
      <c r="M1752" s="52"/>
      <c r="N1752" s="52"/>
      <c r="O1752" s="52"/>
      <c r="P1752" s="52"/>
      <c r="Q1752" s="52"/>
      <c r="R1752" s="52"/>
      <c r="S1752" s="52"/>
      <c r="T1752" s="52"/>
      <c r="V1752" s="51">
        <f t="shared" si="348"/>
        <v>0</v>
      </c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</row>
    <row r="1753" spans="1:51" s="51" customFormat="1" x14ac:dyDescent="0.25">
      <c r="A1753" s="9"/>
      <c r="B1753" s="52"/>
      <c r="C1753" s="52"/>
      <c r="D1753" s="52"/>
      <c r="E1753" s="52"/>
      <c r="F1753" s="52"/>
      <c r="G1753" s="52"/>
      <c r="H1753" s="52"/>
      <c r="I1753" s="52"/>
      <c r="J1753" s="52"/>
      <c r="K1753" s="52"/>
      <c r="L1753" s="52"/>
      <c r="M1753" s="52"/>
      <c r="N1753" s="52"/>
      <c r="O1753" s="52"/>
      <c r="P1753" s="52"/>
      <c r="Q1753" s="52"/>
      <c r="R1753" s="52"/>
      <c r="S1753" s="52"/>
      <c r="T1753" s="52"/>
      <c r="V1753" s="51">
        <f t="shared" si="348"/>
        <v>0</v>
      </c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</row>
    <row r="1754" spans="1:51" s="51" customFormat="1" x14ac:dyDescent="0.25">
      <c r="A1754" s="9"/>
      <c r="B1754" s="52"/>
      <c r="C1754" s="52"/>
      <c r="D1754" s="52"/>
      <c r="E1754" s="52"/>
      <c r="F1754" s="52"/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V1754" s="51">
        <f t="shared" si="348"/>
        <v>0</v>
      </c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</row>
    <row r="1755" spans="1:51" s="51" customFormat="1" x14ac:dyDescent="0.25">
      <c r="A1755" s="9"/>
      <c r="B1755" s="52"/>
      <c r="C1755" s="52"/>
      <c r="D1755" s="52"/>
      <c r="E1755" s="52"/>
      <c r="F1755" s="52"/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/>
      <c r="S1755" s="52"/>
      <c r="T1755" s="52"/>
      <c r="V1755" s="51">
        <f t="shared" si="348"/>
        <v>0</v>
      </c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</row>
    <row r="1756" spans="1:51" s="51" customFormat="1" x14ac:dyDescent="0.25">
      <c r="A1756" s="9"/>
      <c r="B1756" s="52"/>
      <c r="C1756" s="52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V1756" s="51">
        <f t="shared" si="348"/>
        <v>0</v>
      </c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</row>
    <row r="1757" spans="1:51" s="51" customFormat="1" x14ac:dyDescent="0.25">
      <c r="A1757" s="9"/>
      <c r="B1757" s="52"/>
      <c r="C1757" s="52"/>
      <c r="D1757" s="52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V1757" s="51">
        <f t="shared" si="348"/>
        <v>0</v>
      </c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</row>
    <row r="1758" spans="1:51" s="51" customFormat="1" x14ac:dyDescent="0.25">
      <c r="A1758" s="9"/>
      <c r="B1758" s="52"/>
      <c r="C1758" s="52"/>
      <c r="D1758" s="52"/>
      <c r="E1758" s="52"/>
      <c r="F1758" s="52"/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V1758" s="51">
        <f t="shared" si="348"/>
        <v>0</v>
      </c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</row>
    <row r="1759" spans="1:51" s="51" customFormat="1" x14ac:dyDescent="0.25">
      <c r="A1759" s="9"/>
      <c r="B1759" s="52"/>
      <c r="C1759" s="52"/>
      <c r="D1759" s="52"/>
      <c r="E1759" s="52"/>
      <c r="F1759" s="52"/>
      <c r="G1759" s="52"/>
      <c r="H1759" s="52"/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V1759" s="51">
        <f t="shared" si="348"/>
        <v>0</v>
      </c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</row>
    <row r="1760" spans="1:51" s="51" customFormat="1" x14ac:dyDescent="0.25">
      <c r="A1760" s="9"/>
      <c r="B1760" s="52"/>
      <c r="C1760" s="52"/>
      <c r="D1760" s="52"/>
      <c r="E1760" s="52"/>
      <c r="F1760" s="52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V1760" s="51">
        <f t="shared" si="348"/>
        <v>0</v>
      </c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</row>
    <row r="1761" spans="1:51" s="51" customFormat="1" x14ac:dyDescent="0.25">
      <c r="A1761" s="9"/>
      <c r="B1761" s="52"/>
      <c r="C1761" s="52"/>
      <c r="D1761" s="52"/>
      <c r="E1761" s="52"/>
      <c r="F1761" s="52"/>
      <c r="G1761" s="52"/>
      <c r="H1761" s="52"/>
      <c r="I1761" s="52"/>
      <c r="J1761" s="52"/>
      <c r="K1761" s="52"/>
      <c r="L1761" s="52"/>
      <c r="M1761" s="52"/>
      <c r="N1761" s="52"/>
      <c r="O1761" s="52"/>
      <c r="P1761" s="52"/>
      <c r="Q1761" s="52"/>
      <c r="R1761" s="52"/>
      <c r="S1761" s="52"/>
      <c r="T1761" s="52"/>
      <c r="V1761" s="51">
        <f t="shared" si="348"/>
        <v>0</v>
      </c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</row>
    <row r="1762" spans="1:51" s="51" customFormat="1" x14ac:dyDescent="0.25">
      <c r="A1762" s="9"/>
      <c r="B1762" s="52"/>
      <c r="C1762" s="52"/>
      <c r="D1762" s="52"/>
      <c r="E1762" s="52"/>
      <c r="F1762" s="52"/>
      <c r="G1762" s="52"/>
      <c r="H1762" s="52"/>
      <c r="I1762" s="52"/>
      <c r="J1762" s="52"/>
      <c r="K1762" s="52"/>
      <c r="L1762" s="52"/>
      <c r="M1762" s="52"/>
      <c r="N1762" s="52"/>
      <c r="O1762" s="52"/>
      <c r="P1762" s="52"/>
      <c r="Q1762" s="52"/>
      <c r="R1762" s="52"/>
      <c r="S1762" s="52"/>
      <c r="T1762" s="52"/>
      <c r="V1762" s="51">
        <f t="shared" si="348"/>
        <v>0</v>
      </c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</row>
    <row r="1763" spans="1:51" s="51" customFormat="1" x14ac:dyDescent="0.25">
      <c r="A1763" s="9"/>
      <c r="B1763" s="52"/>
      <c r="C1763" s="52"/>
      <c r="D1763" s="52"/>
      <c r="E1763" s="52"/>
      <c r="F1763" s="52"/>
      <c r="G1763" s="52"/>
      <c r="H1763" s="52"/>
      <c r="I1763" s="52"/>
      <c r="J1763" s="52"/>
      <c r="K1763" s="52"/>
      <c r="L1763" s="52"/>
      <c r="M1763" s="52"/>
      <c r="N1763" s="52"/>
      <c r="O1763" s="52"/>
      <c r="P1763" s="52"/>
      <c r="Q1763" s="52"/>
      <c r="R1763" s="52"/>
      <c r="S1763" s="52"/>
      <c r="T1763" s="52"/>
      <c r="V1763" s="51">
        <f t="shared" si="348"/>
        <v>0</v>
      </c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</row>
    <row r="1764" spans="1:51" s="51" customFormat="1" x14ac:dyDescent="0.25">
      <c r="A1764" s="9"/>
      <c r="B1764" s="52"/>
      <c r="C1764" s="52"/>
      <c r="D1764" s="52"/>
      <c r="E1764" s="52"/>
      <c r="F1764" s="52"/>
      <c r="G1764" s="52"/>
      <c r="H1764" s="52"/>
      <c r="I1764" s="52"/>
      <c r="J1764" s="52"/>
      <c r="K1764" s="52"/>
      <c r="L1764" s="52"/>
      <c r="M1764" s="52"/>
      <c r="N1764" s="52"/>
      <c r="O1764" s="52"/>
      <c r="P1764" s="52"/>
      <c r="Q1764" s="52"/>
      <c r="R1764" s="52"/>
      <c r="S1764" s="52"/>
      <c r="T1764" s="52"/>
      <c r="V1764" s="51">
        <f t="shared" si="348"/>
        <v>0</v>
      </c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</row>
    <row r="1765" spans="1:51" s="51" customFormat="1" x14ac:dyDescent="0.25">
      <c r="A1765" s="9"/>
      <c r="B1765" s="52"/>
      <c r="C1765" s="52"/>
      <c r="D1765" s="52"/>
      <c r="E1765" s="52"/>
      <c r="F1765" s="52"/>
      <c r="G1765" s="52"/>
      <c r="H1765" s="52"/>
      <c r="I1765" s="52"/>
      <c r="J1765" s="52"/>
      <c r="K1765" s="52"/>
      <c r="L1765" s="52"/>
      <c r="M1765" s="52"/>
      <c r="N1765" s="52"/>
      <c r="O1765" s="52"/>
      <c r="P1765" s="52"/>
      <c r="Q1765" s="52"/>
      <c r="R1765" s="52"/>
      <c r="S1765" s="52"/>
      <c r="T1765" s="52"/>
      <c r="V1765" s="51">
        <f t="shared" si="348"/>
        <v>0</v>
      </c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</row>
    <row r="1766" spans="1:51" s="51" customFormat="1" x14ac:dyDescent="0.25">
      <c r="A1766" s="9"/>
      <c r="B1766" s="52"/>
      <c r="C1766" s="52"/>
      <c r="D1766" s="52"/>
      <c r="E1766" s="52"/>
      <c r="F1766" s="52"/>
      <c r="G1766" s="52"/>
      <c r="H1766" s="52"/>
      <c r="I1766" s="52"/>
      <c r="J1766" s="52"/>
      <c r="K1766" s="52"/>
      <c r="L1766" s="52"/>
      <c r="M1766" s="52"/>
      <c r="N1766" s="52"/>
      <c r="O1766" s="52"/>
      <c r="P1766" s="52"/>
      <c r="Q1766" s="52"/>
      <c r="R1766" s="52"/>
      <c r="S1766" s="52"/>
      <c r="T1766" s="52"/>
      <c r="V1766" s="51">
        <f t="shared" si="348"/>
        <v>0</v>
      </c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</row>
    <row r="1767" spans="1:51" s="51" customFormat="1" x14ac:dyDescent="0.25">
      <c r="A1767" s="9"/>
      <c r="B1767" s="52"/>
      <c r="C1767" s="52"/>
      <c r="D1767" s="52"/>
      <c r="E1767" s="52"/>
      <c r="F1767" s="52"/>
      <c r="G1767" s="52"/>
      <c r="H1767" s="52"/>
      <c r="I1767" s="52"/>
      <c r="J1767" s="52"/>
      <c r="K1767" s="52"/>
      <c r="L1767" s="52"/>
      <c r="M1767" s="52"/>
      <c r="N1767" s="52"/>
      <c r="O1767" s="52"/>
      <c r="P1767" s="52"/>
      <c r="Q1767" s="52"/>
      <c r="R1767" s="52"/>
      <c r="S1767" s="52"/>
      <c r="T1767" s="52"/>
      <c r="V1767" s="51">
        <f t="shared" si="348"/>
        <v>0</v>
      </c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</row>
    <row r="1768" spans="1:51" s="51" customFormat="1" x14ac:dyDescent="0.25">
      <c r="A1768" s="9"/>
      <c r="B1768" s="52"/>
      <c r="C1768" s="52"/>
      <c r="D1768" s="52"/>
      <c r="E1768" s="52"/>
      <c r="F1768" s="52"/>
      <c r="G1768" s="52"/>
      <c r="H1768" s="52"/>
      <c r="I1768" s="52"/>
      <c r="J1768" s="52"/>
      <c r="K1768" s="52"/>
      <c r="L1768" s="52"/>
      <c r="M1768" s="52"/>
      <c r="N1768" s="52"/>
      <c r="O1768" s="52"/>
      <c r="P1768" s="52"/>
      <c r="Q1768" s="52"/>
      <c r="R1768" s="52"/>
      <c r="S1768" s="52"/>
      <c r="T1768" s="52"/>
      <c r="V1768" s="51">
        <f t="shared" si="348"/>
        <v>0</v>
      </c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</row>
    <row r="1769" spans="1:51" s="51" customFormat="1" x14ac:dyDescent="0.25">
      <c r="A1769" s="9"/>
      <c r="B1769" s="52"/>
      <c r="C1769" s="52"/>
      <c r="D1769" s="52"/>
      <c r="E1769" s="52"/>
      <c r="F1769" s="52"/>
      <c r="G1769" s="52"/>
      <c r="H1769" s="52"/>
      <c r="I1769" s="52"/>
      <c r="J1769" s="52"/>
      <c r="K1769" s="52"/>
      <c r="L1769" s="52"/>
      <c r="M1769" s="52"/>
      <c r="N1769" s="52"/>
      <c r="O1769" s="52"/>
      <c r="P1769" s="52"/>
      <c r="Q1769" s="52"/>
      <c r="R1769" s="52"/>
      <c r="S1769" s="52"/>
      <c r="T1769" s="52"/>
      <c r="V1769" s="51">
        <f t="shared" si="348"/>
        <v>0</v>
      </c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</row>
    <row r="1770" spans="1:51" s="51" customFormat="1" x14ac:dyDescent="0.25">
      <c r="A1770" s="9"/>
      <c r="B1770" s="52"/>
      <c r="C1770" s="52"/>
      <c r="D1770" s="52"/>
      <c r="E1770" s="52"/>
      <c r="F1770" s="52"/>
      <c r="G1770" s="52"/>
      <c r="H1770" s="52"/>
      <c r="I1770" s="52"/>
      <c r="J1770" s="52"/>
      <c r="K1770" s="52"/>
      <c r="L1770" s="52"/>
      <c r="M1770" s="52"/>
      <c r="N1770" s="52"/>
      <c r="O1770" s="52"/>
      <c r="P1770" s="52"/>
      <c r="Q1770" s="52"/>
      <c r="R1770" s="52"/>
      <c r="S1770" s="52"/>
      <c r="T1770" s="52"/>
      <c r="V1770" s="51">
        <f t="shared" si="348"/>
        <v>0</v>
      </c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</row>
    <row r="1771" spans="1:51" s="51" customFormat="1" x14ac:dyDescent="0.25">
      <c r="A1771" s="9"/>
      <c r="B1771" s="52"/>
      <c r="C1771" s="52"/>
      <c r="D1771" s="52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2"/>
      <c r="V1771" s="51">
        <f t="shared" si="348"/>
        <v>0</v>
      </c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</row>
    <row r="1772" spans="1:51" s="51" customFormat="1" x14ac:dyDescent="0.25">
      <c r="A1772" s="9"/>
      <c r="B1772" s="52"/>
      <c r="C1772" s="52"/>
      <c r="D1772" s="52"/>
      <c r="E1772" s="52"/>
      <c r="F1772" s="52"/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V1772" s="51">
        <f t="shared" si="348"/>
        <v>0</v>
      </c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</row>
    <row r="1773" spans="1:51" s="51" customFormat="1" x14ac:dyDescent="0.25">
      <c r="A1773" s="9"/>
      <c r="B1773" s="52"/>
      <c r="C1773" s="52"/>
      <c r="D1773" s="52"/>
      <c r="E1773" s="52"/>
      <c r="F1773" s="52"/>
      <c r="G1773" s="52"/>
      <c r="H1773" s="52"/>
      <c r="I1773" s="52"/>
      <c r="J1773" s="52"/>
      <c r="K1773" s="52"/>
      <c r="L1773" s="52"/>
      <c r="M1773" s="52"/>
      <c r="N1773" s="52"/>
      <c r="O1773" s="52"/>
      <c r="P1773" s="52"/>
      <c r="Q1773" s="52"/>
      <c r="R1773" s="52"/>
      <c r="S1773" s="52"/>
      <c r="T1773" s="52"/>
      <c r="V1773" s="51">
        <f t="shared" si="348"/>
        <v>0</v>
      </c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</row>
    <row r="1774" spans="1:51" s="51" customFormat="1" x14ac:dyDescent="0.25">
      <c r="A1774" s="9"/>
      <c r="B1774" s="52"/>
      <c r="C1774" s="52"/>
      <c r="D1774" s="52"/>
      <c r="E1774" s="52"/>
      <c r="F1774" s="52"/>
      <c r="G1774" s="52"/>
      <c r="H1774" s="52"/>
      <c r="I1774" s="52"/>
      <c r="J1774" s="52"/>
      <c r="K1774" s="52"/>
      <c r="L1774" s="52"/>
      <c r="M1774" s="52"/>
      <c r="N1774" s="52"/>
      <c r="O1774" s="52"/>
      <c r="P1774" s="52"/>
      <c r="Q1774" s="52"/>
      <c r="R1774" s="52"/>
      <c r="S1774" s="52"/>
      <c r="T1774" s="52"/>
      <c r="V1774" s="51">
        <f t="shared" si="348"/>
        <v>0</v>
      </c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</row>
    <row r="1775" spans="1:51" s="51" customFormat="1" x14ac:dyDescent="0.25">
      <c r="A1775" s="9"/>
      <c r="B1775" s="52"/>
      <c r="C1775" s="52"/>
      <c r="D1775" s="52"/>
      <c r="E1775" s="52"/>
      <c r="F1775" s="52"/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V1775" s="51">
        <f t="shared" si="348"/>
        <v>0</v>
      </c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</row>
    <row r="1776" spans="1:51" s="51" customFormat="1" x14ac:dyDescent="0.25">
      <c r="A1776" s="9"/>
      <c r="B1776" s="52"/>
      <c r="C1776" s="52"/>
      <c r="D1776" s="52"/>
      <c r="E1776" s="52"/>
      <c r="F1776" s="52"/>
      <c r="G1776" s="52"/>
      <c r="H1776" s="52"/>
      <c r="I1776" s="52"/>
      <c r="J1776" s="52"/>
      <c r="K1776" s="52"/>
      <c r="L1776" s="52"/>
      <c r="M1776" s="52"/>
      <c r="N1776" s="52"/>
      <c r="O1776" s="52"/>
      <c r="P1776" s="52"/>
      <c r="Q1776" s="52"/>
      <c r="R1776" s="52"/>
      <c r="S1776" s="52"/>
      <c r="T1776" s="52"/>
      <c r="V1776" s="51">
        <f t="shared" si="348"/>
        <v>0</v>
      </c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</row>
    <row r="1777" spans="1:51" s="51" customFormat="1" x14ac:dyDescent="0.25">
      <c r="A1777" s="9"/>
      <c r="B1777" s="52"/>
      <c r="C1777" s="52"/>
      <c r="D1777" s="52"/>
      <c r="E1777" s="52"/>
      <c r="F1777" s="52"/>
      <c r="G1777" s="52"/>
      <c r="H1777" s="52"/>
      <c r="I1777" s="52"/>
      <c r="J1777" s="52"/>
      <c r="K1777" s="52"/>
      <c r="L1777" s="52"/>
      <c r="M1777" s="52"/>
      <c r="N1777" s="52"/>
      <c r="O1777" s="52"/>
      <c r="P1777" s="52"/>
      <c r="Q1777" s="52"/>
      <c r="R1777" s="52"/>
      <c r="S1777" s="52"/>
      <c r="T1777" s="52"/>
      <c r="V1777" s="51">
        <f t="shared" si="348"/>
        <v>0</v>
      </c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</row>
    <row r="1778" spans="1:51" s="51" customFormat="1" x14ac:dyDescent="0.25">
      <c r="A1778" s="9"/>
      <c r="B1778" s="52"/>
      <c r="C1778" s="52"/>
      <c r="D1778" s="52"/>
      <c r="E1778" s="52"/>
      <c r="F1778" s="52"/>
      <c r="G1778" s="52"/>
      <c r="H1778" s="52"/>
      <c r="I1778" s="52"/>
      <c r="J1778" s="52"/>
      <c r="K1778" s="52"/>
      <c r="L1778" s="52"/>
      <c r="M1778" s="52"/>
      <c r="N1778" s="52"/>
      <c r="O1778" s="52"/>
      <c r="P1778" s="52"/>
      <c r="Q1778" s="52"/>
      <c r="R1778" s="52"/>
      <c r="S1778" s="52"/>
      <c r="T1778" s="52"/>
      <c r="V1778" s="51">
        <f t="shared" si="348"/>
        <v>0</v>
      </c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</row>
    <row r="1779" spans="1:51" s="51" customFormat="1" x14ac:dyDescent="0.25">
      <c r="A1779" s="9"/>
      <c r="B1779" s="52"/>
      <c r="C1779" s="52"/>
      <c r="D1779" s="52"/>
      <c r="E1779" s="52"/>
      <c r="F1779" s="52"/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V1779" s="51">
        <f t="shared" si="348"/>
        <v>0</v>
      </c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</row>
    <row r="1780" spans="1:51" s="51" customFormat="1" x14ac:dyDescent="0.25">
      <c r="A1780" s="9"/>
      <c r="B1780" s="52"/>
      <c r="C1780" s="52"/>
      <c r="D1780" s="52"/>
      <c r="E1780" s="52"/>
      <c r="F1780" s="52"/>
      <c r="G1780" s="52"/>
      <c r="H1780" s="52"/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V1780" s="51">
        <f t="shared" si="348"/>
        <v>0</v>
      </c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</row>
    <row r="1781" spans="1:51" s="51" customFormat="1" x14ac:dyDescent="0.25">
      <c r="A1781" s="9"/>
      <c r="B1781" s="52"/>
      <c r="C1781" s="52"/>
      <c r="D1781" s="52"/>
      <c r="E1781" s="52"/>
      <c r="F1781" s="52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V1781" s="51">
        <f t="shared" si="348"/>
        <v>0</v>
      </c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</row>
    <row r="1782" spans="1:51" s="51" customFormat="1" x14ac:dyDescent="0.25">
      <c r="A1782" s="9"/>
      <c r="B1782" s="52"/>
      <c r="C1782" s="52"/>
      <c r="D1782" s="52"/>
      <c r="E1782" s="52"/>
      <c r="F1782" s="52"/>
      <c r="G1782" s="52"/>
      <c r="H1782" s="52"/>
      <c r="I1782" s="52"/>
      <c r="J1782" s="52"/>
      <c r="K1782" s="52"/>
      <c r="L1782" s="52"/>
      <c r="M1782" s="52"/>
      <c r="N1782" s="52"/>
      <c r="O1782" s="52"/>
      <c r="P1782" s="52"/>
      <c r="Q1782" s="52"/>
      <c r="R1782" s="52"/>
      <c r="S1782" s="52"/>
      <c r="T1782" s="52"/>
      <c r="V1782" s="51">
        <f t="shared" si="348"/>
        <v>0</v>
      </c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</row>
    <row r="1783" spans="1:51" s="51" customFormat="1" x14ac:dyDescent="0.25">
      <c r="A1783" s="9"/>
      <c r="B1783" s="52"/>
      <c r="C1783" s="52"/>
      <c r="D1783" s="52"/>
      <c r="E1783" s="52"/>
      <c r="F1783" s="52"/>
      <c r="G1783" s="52"/>
      <c r="H1783" s="52"/>
      <c r="I1783" s="52"/>
      <c r="J1783" s="52"/>
      <c r="K1783" s="52"/>
      <c r="L1783" s="52"/>
      <c r="M1783" s="52"/>
      <c r="N1783" s="52"/>
      <c r="O1783" s="52"/>
      <c r="P1783" s="52"/>
      <c r="Q1783" s="52"/>
      <c r="R1783" s="52"/>
      <c r="S1783" s="52"/>
      <c r="T1783" s="52"/>
      <c r="V1783" s="51">
        <f t="shared" si="348"/>
        <v>0</v>
      </c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</row>
    <row r="1784" spans="1:51" s="51" customFormat="1" x14ac:dyDescent="0.25">
      <c r="A1784" s="9"/>
      <c r="B1784" s="52"/>
      <c r="C1784" s="52"/>
      <c r="D1784" s="52"/>
      <c r="E1784" s="52"/>
      <c r="F1784" s="52"/>
      <c r="G1784" s="52"/>
      <c r="H1784" s="52"/>
      <c r="I1784" s="52"/>
      <c r="J1784" s="52"/>
      <c r="K1784" s="52"/>
      <c r="L1784" s="52"/>
      <c r="M1784" s="52"/>
      <c r="N1784" s="52"/>
      <c r="O1784" s="52"/>
      <c r="P1784" s="52"/>
      <c r="Q1784" s="52"/>
      <c r="R1784" s="52"/>
      <c r="S1784" s="52"/>
      <c r="T1784" s="52"/>
      <c r="V1784" s="51">
        <f t="shared" si="348"/>
        <v>0</v>
      </c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</row>
    <row r="1785" spans="1:51" s="51" customFormat="1" x14ac:dyDescent="0.25">
      <c r="A1785" s="9"/>
      <c r="B1785" s="52"/>
      <c r="C1785" s="52"/>
      <c r="D1785" s="52"/>
      <c r="E1785" s="52"/>
      <c r="F1785" s="52"/>
      <c r="G1785" s="52"/>
      <c r="H1785" s="52"/>
      <c r="I1785" s="52"/>
      <c r="J1785" s="52"/>
      <c r="K1785" s="52"/>
      <c r="L1785" s="52"/>
      <c r="M1785" s="52"/>
      <c r="N1785" s="52"/>
      <c r="O1785" s="52"/>
      <c r="P1785" s="52"/>
      <c r="Q1785" s="52"/>
      <c r="R1785" s="52"/>
      <c r="S1785" s="52"/>
      <c r="T1785" s="52"/>
      <c r="V1785" s="51">
        <f t="shared" ref="V1785:V1848" si="350">$AY$1*H1787</f>
        <v>0</v>
      </c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</row>
    <row r="1786" spans="1:51" s="51" customFormat="1" x14ac:dyDescent="0.25">
      <c r="A1786" s="9"/>
      <c r="B1786" s="52"/>
      <c r="C1786" s="52"/>
      <c r="D1786" s="52"/>
      <c r="E1786" s="52"/>
      <c r="F1786" s="52"/>
      <c r="G1786" s="52"/>
      <c r="H1786" s="52"/>
      <c r="I1786" s="52"/>
      <c r="J1786" s="52"/>
      <c r="K1786" s="52"/>
      <c r="L1786" s="52"/>
      <c r="M1786" s="52"/>
      <c r="N1786" s="52"/>
      <c r="O1786" s="52"/>
      <c r="P1786" s="52"/>
      <c r="Q1786" s="52"/>
      <c r="R1786" s="52"/>
      <c r="S1786" s="52"/>
      <c r="T1786" s="52"/>
      <c r="V1786" s="51">
        <f t="shared" si="350"/>
        <v>0</v>
      </c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</row>
    <row r="1787" spans="1:51" s="51" customFormat="1" x14ac:dyDescent="0.25">
      <c r="A1787" s="9"/>
      <c r="B1787" s="52"/>
      <c r="C1787" s="52"/>
      <c r="D1787" s="52"/>
      <c r="E1787" s="52"/>
      <c r="F1787" s="52"/>
      <c r="G1787" s="52"/>
      <c r="H1787" s="52"/>
      <c r="I1787" s="52"/>
      <c r="J1787" s="52"/>
      <c r="K1787" s="52"/>
      <c r="L1787" s="52"/>
      <c r="M1787" s="52"/>
      <c r="N1787" s="52"/>
      <c r="O1787" s="52"/>
      <c r="P1787" s="52"/>
      <c r="Q1787" s="52"/>
      <c r="R1787" s="52"/>
      <c r="S1787" s="52"/>
      <c r="T1787" s="52"/>
      <c r="V1787" s="51">
        <f t="shared" si="350"/>
        <v>0</v>
      </c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</row>
    <row r="1788" spans="1:51" s="51" customFormat="1" x14ac:dyDescent="0.25">
      <c r="A1788" s="9"/>
      <c r="B1788" s="52"/>
      <c r="C1788" s="52"/>
      <c r="D1788" s="52"/>
      <c r="E1788" s="52"/>
      <c r="F1788" s="52"/>
      <c r="G1788" s="52"/>
      <c r="H1788" s="52"/>
      <c r="I1788" s="52"/>
      <c r="J1788" s="52"/>
      <c r="K1788" s="52"/>
      <c r="L1788" s="52"/>
      <c r="M1788" s="52"/>
      <c r="N1788" s="52"/>
      <c r="O1788" s="52"/>
      <c r="P1788" s="52"/>
      <c r="Q1788" s="52"/>
      <c r="R1788" s="52"/>
      <c r="S1788" s="52"/>
      <c r="T1788" s="52"/>
      <c r="V1788" s="51">
        <f t="shared" si="350"/>
        <v>0</v>
      </c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</row>
    <row r="1789" spans="1:51" s="51" customFormat="1" x14ac:dyDescent="0.25">
      <c r="A1789" s="9"/>
      <c r="B1789" s="52"/>
      <c r="C1789" s="52"/>
      <c r="D1789" s="52"/>
      <c r="E1789" s="52"/>
      <c r="F1789" s="52"/>
      <c r="G1789" s="52"/>
      <c r="H1789" s="52"/>
      <c r="I1789" s="52"/>
      <c r="J1789" s="52"/>
      <c r="K1789" s="52"/>
      <c r="L1789" s="52"/>
      <c r="M1789" s="52"/>
      <c r="N1789" s="52"/>
      <c r="O1789" s="52"/>
      <c r="P1789" s="52"/>
      <c r="Q1789" s="52"/>
      <c r="R1789" s="52"/>
      <c r="S1789" s="52"/>
      <c r="T1789" s="52"/>
      <c r="V1789" s="51">
        <f t="shared" si="350"/>
        <v>0</v>
      </c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</row>
    <row r="1790" spans="1:51" s="51" customFormat="1" x14ac:dyDescent="0.25">
      <c r="A1790" s="9"/>
      <c r="B1790" s="52"/>
      <c r="C1790" s="52"/>
      <c r="D1790" s="52"/>
      <c r="E1790" s="52"/>
      <c r="F1790" s="52"/>
      <c r="G1790" s="52"/>
      <c r="H1790" s="52"/>
      <c r="I1790" s="52"/>
      <c r="J1790" s="52"/>
      <c r="K1790" s="52"/>
      <c r="L1790" s="52"/>
      <c r="M1790" s="52"/>
      <c r="N1790" s="52"/>
      <c r="O1790" s="52"/>
      <c r="P1790" s="52"/>
      <c r="Q1790" s="52"/>
      <c r="R1790" s="52"/>
      <c r="S1790" s="52"/>
      <c r="T1790" s="52"/>
      <c r="V1790" s="51">
        <f t="shared" si="350"/>
        <v>0</v>
      </c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</row>
    <row r="1791" spans="1:51" s="51" customFormat="1" x14ac:dyDescent="0.25">
      <c r="A1791" s="9"/>
      <c r="B1791" s="52"/>
      <c r="C1791" s="52"/>
      <c r="D1791" s="52"/>
      <c r="E1791" s="52"/>
      <c r="F1791" s="52"/>
      <c r="G1791" s="52"/>
      <c r="H1791" s="52"/>
      <c r="I1791" s="52"/>
      <c r="J1791" s="52"/>
      <c r="K1791" s="52"/>
      <c r="L1791" s="52"/>
      <c r="M1791" s="52"/>
      <c r="N1791" s="52"/>
      <c r="O1791" s="52"/>
      <c r="P1791" s="52"/>
      <c r="Q1791" s="52"/>
      <c r="R1791" s="52"/>
      <c r="S1791" s="52"/>
      <c r="T1791" s="52"/>
      <c r="V1791" s="51">
        <f t="shared" si="350"/>
        <v>0</v>
      </c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</row>
    <row r="1792" spans="1:51" s="51" customFormat="1" x14ac:dyDescent="0.25">
      <c r="A1792" s="9"/>
      <c r="B1792" s="52"/>
      <c r="C1792" s="52"/>
      <c r="D1792" s="52"/>
      <c r="E1792" s="52"/>
      <c r="F1792" s="52"/>
      <c r="G1792" s="52"/>
      <c r="H1792" s="52"/>
      <c r="I1792" s="52"/>
      <c r="J1792" s="52"/>
      <c r="K1792" s="52"/>
      <c r="L1792" s="52"/>
      <c r="M1792" s="52"/>
      <c r="N1792" s="52"/>
      <c r="O1792" s="52"/>
      <c r="P1792" s="52"/>
      <c r="Q1792" s="52"/>
      <c r="R1792" s="52"/>
      <c r="S1792" s="52"/>
      <c r="T1792" s="52"/>
      <c r="V1792" s="51">
        <f t="shared" si="350"/>
        <v>0</v>
      </c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</row>
    <row r="1793" spans="1:51" s="51" customFormat="1" x14ac:dyDescent="0.25">
      <c r="A1793" s="9"/>
      <c r="B1793" s="52"/>
      <c r="C1793" s="52"/>
      <c r="D1793" s="52"/>
      <c r="E1793" s="52"/>
      <c r="F1793" s="52"/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V1793" s="51">
        <f t="shared" si="350"/>
        <v>0</v>
      </c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</row>
    <row r="1794" spans="1:51" s="51" customFormat="1" x14ac:dyDescent="0.25">
      <c r="A1794" s="9"/>
      <c r="B1794" s="52"/>
      <c r="C1794" s="52"/>
      <c r="D1794" s="52"/>
      <c r="E1794" s="52"/>
      <c r="F1794" s="52"/>
      <c r="G1794" s="52"/>
      <c r="H1794" s="52"/>
      <c r="I1794" s="52"/>
      <c r="J1794" s="52"/>
      <c r="K1794" s="52"/>
      <c r="L1794" s="52"/>
      <c r="M1794" s="52"/>
      <c r="N1794" s="52"/>
      <c r="O1794" s="52"/>
      <c r="P1794" s="52"/>
      <c r="Q1794" s="52"/>
      <c r="R1794" s="52"/>
      <c r="S1794" s="52"/>
      <c r="T1794" s="52"/>
      <c r="V1794" s="51">
        <f t="shared" si="350"/>
        <v>0</v>
      </c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</row>
    <row r="1795" spans="1:51" s="51" customFormat="1" x14ac:dyDescent="0.25">
      <c r="A1795" s="9"/>
      <c r="B1795" s="52"/>
      <c r="C1795" s="52"/>
      <c r="D1795" s="52"/>
      <c r="E1795" s="52"/>
      <c r="F1795" s="52"/>
      <c r="G1795" s="52"/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/>
      <c r="T1795" s="52"/>
      <c r="V1795" s="51">
        <f t="shared" si="350"/>
        <v>0</v>
      </c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</row>
    <row r="1796" spans="1:51" s="51" customFormat="1" x14ac:dyDescent="0.25">
      <c r="A1796" s="9"/>
      <c r="B1796" s="52"/>
      <c r="C1796" s="52"/>
      <c r="D1796" s="52"/>
      <c r="E1796" s="52"/>
      <c r="F1796" s="52"/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V1796" s="51">
        <f t="shared" si="350"/>
        <v>0</v>
      </c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</row>
    <row r="1797" spans="1:51" s="51" customFormat="1" x14ac:dyDescent="0.25">
      <c r="A1797" s="9"/>
      <c r="B1797" s="52"/>
      <c r="C1797" s="52"/>
      <c r="D1797" s="52"/>
      <c r="E1797" s="52"/>
      <c r="F1797" s="52"/>
      <c r="G1797" s="52"/>
      <c r="H1797" s="52"/>
      <c r="I1797" s="52"/>
      <c r="J1797" s="52"/>
      <c r="K1797" s="52"/>
      <c r="L1797" s="52"/>
      <c r="M1797" s="52"/>
      <c r="N1797" s="52"/>
      <c r="O1797" s="52"/>
      <c r="P1797" s="52"/>
      <c r="Q1797" s="52"/>
      <c r="R1797" s="52"/>
      <c r="S1797" s="52"/>
      <c r="T1797" s="52"/>
      <c r="V1797" s="51">
        <f t="shared" si="350"/>
        <v>0</v>
      </c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</row>
    <row r="1798" spans="1:51" s="51" customFormat="1" x14ac:dyDescent="0.25">
      <c r="A1798" s="9"/>
      <c r="B1798" s="52"/>
      <c r="C1798" s="52"/>
      <c r="D1798" s="52"/>
      <c r="E1798" s="52"/>
      <c r="F1798" s="52"/>
      <c r="G1798" s="52"/>
      <c r="H1798" s="52"/>
      <c r="I1798" s="52"/>
      <c r="J1798" s="52"/>
      <c r="K1798" s="52"/>
      <c r="L1798" s="52"/>
      <c r="M1798" s="52"/>
      <c r="N1798" s="52"/>
      <c r="O1798" s="52"/>
      <c r="P1798" s="52"/>
      <c r="Q1798" s="52"/>
      <c r="R1798" s="52"/>
      <c r="S1798" s="52"/>
      <c r="T1798" s="52"/>
      <c r="V1798" s="51">
        <f t="shared" si="350"/>
        <v>0</v>
      </c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</row>
    <row r="1799" spans="1:51" s="51" customFormat="1" x14ac:dyDescent="0.25">
      <c r="A1799" s="9"/>
      <c r="B1799" s="52"/>
      <c r="C1799" s="52"/>
      <c r="D1799" s="52"/>
      <c r="E1799" s="52"/>
      <c r="F1799" s="52"/>
      <c r="G1799" s="52"/>
      <c r="H1799" s="52"/>
      <c r="I1799" s="52"/>
      <c r="J1799" s="52"/>
      <c r="K1799" s="52"/>
      <c r="L1799" s="52"/>
      <c r="M1799" s="52"/>
      <c r="N1799" s="52"/>
      <c r="O1799" s="52"/>
      <c r="P1799" s="52"/>
      <c r="Q1799" s="52"/>
      <c r="R1799" s="52"/>
      <c r="S1799" s="52"/>
      <c r="T1799" s="52"/>
      <c r="V1799" s="51">
        <f t="shared" si="350"/>
        <v>0</v>
      </c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</row>
    <row r="1800" spans="1:51" s="51" customFormat="1" x14ac:dyDescent="0.25">
      <c r="A1800" s="9"/>
      <c r="B1800" s="52"/>
      <c r="C1800" s="52"/>
      <c r="D1800" s="52"/>
      <c r="E1800" s="52"/>
      <c r="F1800" s="52"/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V1800" s="51">
        <f t="shared" si="350"/>
        <v>0</v>
      </c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</row>
    <row r="1801" spans="1:51" s="51" customFormat="1" x14ac:dyDescent="0.25">
      <c r="A1801" s="9"/>
      <c r="B1801" s="52"/>
      <c r="C1801" s="52"/>
      <c r="D1801" s="52"/>
      <c r="E1801" s="52"/>
      <c r="F1801" s="52"/>
      <c r="G1801" s="52"/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V1801" s="51">
        <f t="shared" si="350"/>
        <v>0</v>
      </c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</row>
    <row r="1802" spans="1:51" s="51" customFormat="1" x14ac:dyDescent="0.25">
      <c r="A1802" s="9"/>
      <c r="B1802" s="52"/>
      <c r="C1802" s="52"/>
      <c r="D1802" s="52"/>
      <c r="E1802" s="52"/>
      <c r="F1802" s="52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V1802" s="51">
        <f t="shared" si="350"/>
        <v>0</v>
      </c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</row>
    <row r="1803" spans="1:51" s="51" customFormat="1" x14ac:dyDescent="0.25">
      <c r="A1803" s="9"/>
      <c r="B1803" s="52"/>
      <c r="C1803" s="52"/>
      <c r="D1803" s="52"/>
      <c r="E1803" s="52"/>
      <c r="F1803" s="52"/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V1803" s="51">
        <f t="shared" si="350"/>
        <v>0</v>
      </c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</row>
    <row r="1804" spans="1:51" s="51" customFormat="1" x14ac:dyDescent="0.25">
      <c r="A1804" s="9"/>
      <c r="B1804" s="52"/>
      <c r="C1804" s="52"/>
      <c r="D1804" s="52"/>
      <c r="E1804" s="52"/>
      <c r="F1804" s="52"/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V1804" s="51">
        <f t="shared" si="350"/>
        <v>0</v>
      </c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</row>
    <row r="1805" spans="1:51" s="51" customFormat="1" x14ac:dyDescent="0.25">
      <c r="A1805" s="9"/>
      <c r="B1805" s="52"/>
      <c r="C1805" s="52"/>
      <c r="D1805" s="52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V1805" s="51">
        <f t="shared" si="350"/>
        <v>0</v>
      </c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</row>
    <row r="1806" spans="1:51" s="51" customFormat="1" x14ac:dyDescent="0.25">
      <c r="A1806" s="9"/>
      <c r="B1806" s="52"/>
      <c r="C1806" s="52"/>
      <c r="D1806" s="52"/>
      <c r="E1806" s="52"/>
      <c r="F1806" s="52"/>
      <c r="G1806" s="52"/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V1806" s="51">
        <f t="shared" si="350"/>
        <v>0</v>
      </c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</row>
    <row r="1807" spans="1:51" s="51" customFormat="1" x14ac:dyDescent="0.25">
      <c r="A1807" s="9"/>
      <c r="B1807" s="52"/>
      <c r="C1807" s="52"/>
      <c r="D1807" s="52"/>
      <c r="E1807" s="52"/>
      <c r="F1807" s="52"/>
      <c r="G1807" s="52"/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V1807" s="51">
        <f t="shared" si="350"/>
        <v>0</v>
      </c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</row>
    <row r="1808" spans="1:51" s="51" customFormat="1" x14ac:dyDescent="0.25">
      <c r="A1808" s="9"/>
      <c r="B1808" s="52"/>
      <c r="C1808" s="52"/>
      <c r="D1808" s="52"/>
      <c r="E1808" s="52"/>
      <c r="F1808" s="52"/>
      <c r="G1808" s="52"/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V1808" s="51">
        <f t="shared" si="350"/>
        <v>0</v>
      </c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</row>
    <row r="1809" spans="1:51" s="51" customFormat="1" x14ac:dyDescent="0.25">
      <c r="A1809" s="9"/>
      <c r="B1809" s="52"/>
      <c r="C1809" s="52"/>
      <c r="D1809" s="52"/>
      <c r="E1809" s="52"/>
      <c r="F1809" s="52"/>
      <c r="G1809" s="52"/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V1809" s="51">
        <f t="shared" si="350"/>
        <v>0</v>
      </c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</row>
    <row r="1810" spans="1:51" s="51" customFormat="1" x14ac:dyDescent="0.25">
      <c r="A1810" s="9"/>
      <c r="B1810" s="52"/>
      <c r="C1810" s="52"/>
      <c r="D1810" s="52"/>
      <c r="E1810" s="52"/>
      <c r="F1810" s="52"/>
      <c r="G1810" s="52"/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V1810" s="51">
        <f t="shared" si="350"/>
        <v>0</v>
      </c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</row>
    <row r="1811" spans="1:51" s="51" customFormat="1" x14ac:dyDescent="0.25">
      <c r="A1811" s="9"/>
      <c r="B1811" s="52"/>
      <c r="C1811" s="52"/>
      <c r="D1811" s="52"/>
      <c r="E1811" s="52"/>
      <c r="F1811" s="52"/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V1811" s="51">
        <f t="shared" si="350"/>
        <v>0</v>
      </c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</row>
    <row r="1812" spans="1:51" s="51" customFormat="1" x14ac:dyDescent="0.25">
      <c r="A1812" s="9"/>
      <c r="B1812" s="52"/>
      <c r="C1812" s="52"/>
      <c r="D1812" s="52"/>
      <c r="E1812" s="52"/>
      <c r="F1812" s="52"/>
      <c r="G1812" s="52"/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V1812" s="51">
        <f t="shared" si="350"/>
        <v>0</v>
      </c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</row>
    <row r="1813" spans="1:51" s="51" customFormat="1" x14ac:dyDescent="0.25">
      <c r="A1813" s="9"/>
      <c r="B1813" s="52"/>
      <c r="C1813" s="52"/>
      <c r="D1813" s="52"/>
      <c r="E1813" s="52"/>
      <c r="F1813" s="52"/>
      <c r="G1813" s="52"/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V1813" s="51">
        <f t="shared" si="350"/>
        <v>0</v>
      </c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</row>
    <row r="1814" spans="1:51" s="51" customFormat="1" x14ac:dyDescent="0.25">
      <c r="A1814" s="9"/>
      <c r="B1814" s="52"/>
      <c r="C1814" s="52"/>
      <c r="D1814" s="52"/>
      <c r="E1814" s="52"/>
      <c r="F1814" s="52"/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V1814" s="51">
        <f t="shared" si="350"/>
        <v>0</v>
      </c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</row>
    <row r="1815" spans="1:51" s="51" customFormat="1" x14ac:dyDescent="0.25">
      <c r="A1815" s="9"/>
      <c r="B1815" s="52"/>
      <c r="C1815" s="52"/>
      <c r="D1815" s="52"/>
      <c r="E1815" s="52"/>
      <c r="F1815" s="52"/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V1815" s="51">
        <f t="shared" si="350"/>
        <v>0</v>
      </c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</row>
    <row r="1816" spans="1:51" s="51" customFormat="1" x14ac:dyDescent="0.25">
      <c r="A1816" s="9"/>
      <c r="B1816" s="52"/>
      <c r="C1816" s="52"/>
      <c r="D1816" s="52"/>
      <c r="E1816" s="52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V1816" s="51">
        <f t="shared" si="350"/>
        <v>0</v>
      </c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</row>
    <row r="1817" spans="1:51" s="51" customFormat="1" x14ac:dyDescent="0.25">
      <c r="A1817" s="9"/>
      <c r="B1817" s="52"/>
      <c r="C1817" s="52"/>
      <c r="D1817" s="52"/>
      <c r="E1817" s="52"/>
      <c r="F1817" s="52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V1817" s="51">
        <f t="shared" si="350"/>
        <v>0</v>
      </c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</row>
    <row r="1818" spans="1:51" s="51" customFormat="1" x14ac:dyDescent="0.25">
      <c r="A1818" s="9"/>
      <c r="B1818" s="52"/>
      <c r="C1818" s="52"/>
      <c r="D1818" s="52"/>
      <c r="E1818" s="52"/>
      <c r="F1818" s="52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V1818" s="51">
        <f t="shared" si="350"/>
        <v>0</v>
      </c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</row>
    <row r="1819" spans="1:51" s="51" customFormat="1" x14ac:dyDescent="0.25">
      <c r="A1819" s="9"/>
      <c r="B1819" s="52"/>
      <c r="C1819" s="52"/>
      <c r="D1819" s="52"/>
      <c r="E1819" s="52"/>
      <c r="F1819" s="52"/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V1819" s="51">
        <f t="shared" si="350"/>
        <v>0</v>
      </c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</row>
    <row r="1820" spans="1:51" s="51" customFormat="1" x14ac:dyDescent="0.25">
      <c r="A1820" s="9"/>
      <c r="B1820" s="52"/>
      <c r="C1820" s="52"/>
      <c r="D1820" s="52"/>
      <c r="E1820" s="52"/>
      <c r="F1820" s="52"/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V1820" s="51">
        <f t="shared" si="350"/>
        <v>0</v>
      </c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</row>
    <row r="1821" spans="1:51" s="51" customFormat="1" x14ac:dyDescent="0.25">
      <c r="A1821" s="9"/>
      <c r="B1821" s="52"/>
      <c r="C1821" s="52"/>
      <c r="D1821" s="52"/>
      <c r="E1821" s="52"/>
      <c r="F1821" s="52"/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V1821" s="51">
        <f t="shared" si="350"/>
        <v>0</v>
      </c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</row>
    <row r="1822" spans="1:51" s="51" customFormat="1" x14ac:dyDescent="0.25">
      <c r="A1822" s="9"/>
      <c r="B1822" s="52"/>
      <c r="C1822" s="52"/>
      <c r="D1822" s="52"/>
      <c r="E1822" s="52"/>
      <c r="F1822" s="52"/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V1822" s="51">
        <f t="shared" si="350"/>
        <v>0</v>
      </c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</row>
    <row r="1823" spans="1:51" s="51" customFormat="1" x14ac:dyDescent="0.25">
      <c r="A1823" s="9"/>
      <c r="B1823" s="52"/>
      <c r="C1823" s="52"/>
      <c r="D1823" s="52"/>
      <c r="E1823" s="52"/>
      <c r="F1823" s="52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V1823" s="51">
        <f t="shared" si="350"/>
        <v>0</v>
      </c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</row>
    <row r="1824" spans="1:51" s="51" customFormat="1" x14ac:dyDescent="0.25">
      <c r="A1824" s="9"/>
      <c r="B1824" s="52"/>
      <c r="C1824" s="52"/>
      <c r="D1824" s="52"/>
      <c r="E1824" s="52"/>
      <c r="F1824" s="52"/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V1824" s="51">
        <f t="shared" si="350"/>
        <v>0</v>
      </c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</row>
    <row r="1825" spans="1:51" s="51" customFormat="1" x14ac:dyDescent="0.25">
      <c r="A1825" s="9"/>
      <c r="B1825" s="52"/>
      <c r="C1825" s="52"/>
      <c r="D1825" s="52"/>
      <c r="E1825" s="52"/>
      <c r="F1825" s="52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V1825" s="51">
        <f t="shared" si="350"/>
        <v>0</v>
      </c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</row>
    <row r="1826" spans="1:51" s="51" customFormat="1" x14ac:dyDescent="0.25">
      <c r="A1826" s="9"/>
      <c r="B1826" s="52"/>
      <c r="C1826" s="52"/>
      <c r="D1826" s="52"/>
      <c r="E1826" s="52"/>
      <c r="F1826" s="52"/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V1826" s="51">
        <f t="shared" si="350"/>
        <v>0</v>
      </c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</row>
    <row r="1827" spans="1:51" s="51" customFormat="1" x14ac:dyDescent="0.25">
      <c r="A1827" s="9"/>
      <c r="B1827" s="52"/>
      <c r="C1827" s="52"/>
      <c r="D1827" s="52"/>
      <c r="E1827" s="52"/>
      <c r="F1827" s="52"/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V1827" s="51">
        <f t="shared" si="350"/>
        <v>0</v>
      </c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</row>
    <row r="1828" spans="1:51" s="51" customFormat="1" x14ac:dyDescent="0.25">
      <c r="A1828" s="9"/>
      <c r="B1828" s="52"/>
      <c r="C1828" s="52"/>
      <c r="D1828" s="52"/>
      <c r="E1828" s="52"/>
      <c r="F1828" s="52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V1828" s="51">
        <f t="shared" si="350"/>
        <v>0</v>
      </c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</row>
    <row r="1829" spans="1:51" s="51" customFormat="1" x14ac:dyDescent="0.25">
      <c r="A1829" s="9"/>
      <c r="B1829" s="52"/>
      <c r="C1829" s="52"/>
      <c r="D1829" s="52"/>
      <c r="E1829" s="52"/>
      <c r="F1829" s="52"/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V1829" s="51">
        <f t="shared" si="350"/>
        <v>0</v>
      </c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</row>
    <row r="1830" spans="1:51" s="51" customFormat="1" x14ac:dyDescent="0.25">
      <c r="A1830" s="9"/>
      <c r="B1830" s="52"/>
      <c r="C1830" s="52"/>
      <c r="D1830" s="52"/>
      <c r="E1830" s="52"/>
      <c r="F1830" s="52"/>
      <c r="G1830" s="52"/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V1830" s="51">
        <f t="shared" si="350"/>
        <v>0</v>
      </c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</row>
    <row r="1831" spans="1:51" s="51" customFormat="1" x14ac:dyDescent="0.25">
      <c r="A1831" s="9"/>
      <c r="B1831" s="52"/>
      <c r="C1831" s="52"/>
      <c r="D1831" s="52"/>
      <c r="E1831" s="52"/>
      <c r="F1831" s="52"/>
      <c r="G1831" s="52"/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V1831" s="51">
        <f t="shared" si="350"/>
        <v>0</v>
      </c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</row>
    <row r="1832" spans="1:51" s="51" customFormat="1" x14ac:dyDescent="0.25">
      <c r="A1832" s="9"/>
      <c r="B1832" s="52"/>
      <c r="C1832" s="52"/>
      <c r="D1832" s="52"/>
      <c r="E1832" s="52"/>
      <c r="F1832" s="52"/>
      <c r="G1832" s="52"/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V1832" s="51">
        <f t="shared" si="350"/>
        <v>0</v>
      </c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</row>
    <row r="1833" spans="1:51" s="51" customFormat="1" x14ac:dyDescent="0.25">
      <c r="A1833" s="9"/>
      <c r="B1833" s="52"/>
      <c r="C1833" s="52"/>
      <c r="D1833" s="52"/>
      <c r="E1833" s="52"/>
      <c r="F1833" s="52"/>
      <c r="G1833" s="52"/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V1833" s="51">
        <f t="shared" si="350"/>
        <v>0</v>
      </c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</row>
    <row r="1834" spans="1:51" s="51" customFormat="1" x14ac:dyDescent="0.25">
      <c r="A1834" s="9"/>
      <c r="B1834" s="52"/>
      <c r="C1834" s="52"/>
      <c r="D1834" s="52"/>
      <c r="E1834" s="52"/>
      <c r="F1834" s="52"/>
      <c r="G1834" s="52"/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V1834" s="51">
        <f t="shared" si="350"/>
        <v>0</v>
      </c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</row>
    <row r="1835" spans="1:51" s="51" customFormat="1" x14ac:dyDescent="0.25">
      <c r="A1835" s="9"/>
      <c r="B1835" s="52"/>
      <c r="C1835" s="52"/>
      <c r="D1835" s="52"/>
      <c r="E1835" s="52"/>
      <c r="F1835" s="52"/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V1835" s="51">
        <f t="shared" si="350"/>
        <v>0</v>
      </c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</row>
    <row r="1836" spans="1:51" s="51" customFormat="1" x14ac:dyDescent="0.25">
      <c r="A1836" s="9"/>
      <c r="B1836" s="52"/>
      <c r="C1836" s="52"/>
      <c r="D1836" s="52"/>
      <c r="E1836" s="52"/>
      <c r="F1836" s="52"/>
      <c r="G1836" s="52"/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V1836" s="51">
        <f t="shared" si="350"/>
        <v>0</v>
      </c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</row>
    <row r="1837" spans="1:51" s="51" customFormat="1" x14ac:dyDescent="0.25">
      <c r="A1837" s="9"/>
      <c r="B1837" s="52"/>
      <c r="C1837" s="52"/>
      <c r="D1837" s="52"/>
      <c r="E1837" s="52"/>
      <c r="F1837" s="52"/>
      <c r="G1837" s="52"/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V1837" s="51">
        <f t="shared" si="350"/>
        <v>0</v>
      </c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</row>
    <row r="1838" spans="1:51" s="51" customFormat="1" x14ac:dyDescent="0.25">
      <c r="A1838" s="9"/>
      <c r="B1838" s="52"/>
      <c r="C1838" s="52"/>
      <c r="D1838" s="52"/>
      <c r="E1838" s="52"/>
      <c r="F1838" s="52"/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V1838" s="51">
        <f t="shared" si="350"/>
        <v>0</v>
      </c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</row>
    <row r="1839" spans="1:51" s="51" customFormat="1" x14ac:dyDescent="0.25">
      <c r="A1839" s="9"/>
      <c r="B1839" s="52"/>
      <c r="C1839" s="52"/>
      <c r="D1839" s="52"/>
      <c r="E1839" s="52"/>
      <c r="F1839" s="52"/>
      <c r="G1839" s="52"/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V1839" s="51">
        <f t="shared" si="350"/>
        <v>0</v>
      </c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</row>
    <row r="1840" spans="1:51" s="51" customFormat="1" x14ac:dyDescent="0.25">
      <c r="A1840" s="9"/>
      <c r="B1840" s="52"/>
      <c r="C1840" s="52"/>
      <c r="D1840" s="52"/>
      <c r="E1840" s="52"/>
      <c r="F1840" s="52"/>
      <c r="G1840" s="52"/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V1840" s="51">
        <f t="shared" si="350"/>
        <v>0</v>
      </c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</row>
    <row r="1841" spans="1:51" s="51" customFormat="1" x14ac:dyDescent="0.25">
      <c r="A1841" s="9"/>
      <c r="B1841" s="52"/>
      <c r="C1841" s="52"/>
      <c r="D1841" s="52"/>
      <c r="E1841" s="52"/>
      <c r="F1841" s="52"/>
      <c r="G1841" s="52"/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V1841" s="51">
        <f t="shared" si="350"/>
        <v>0</v>
      </c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</row>
    <row r="1842" spans="1:51" s="51" customFormat="1" x14ac:dyDescent="0.25">
      <c r="A1842" s="9"/>
      <c r="B1842" s="52"/>
      <c r="C1842" s="52"/>
      <c r="D1842" s="52"/>
      <c r="E1842" s="52"/>
      <c r="F1842" s="52"/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V1842" s="51">
        <f t="shared" si="350"/>
        <v>0</v>
      </c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</row>
    <row r="1843" spans="1:51" s="51" customFormat="1" x14ac:dyDescent="0.25">
      <c r="A1843" s="9"/>
      <c r="B1843" s="52"/>
      <c r="C1843" s="52"/>
      <c r="D1843" s="52"/>
      <c r="E1843" s="52"/>
      <c r="F1843" s="52"/>
      <c r="G1843" s="52"/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V1843" s="51">
        <f t="shared" si="350"/>
        <v>0</v>
      </c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</row>
    <row r="1844" spans="1:51" s="51" customFormat="1" x14ac:dyDescent="0.25">
      <c r="A1844" s="9"/>
      <c r="B1844" s="52"/>
      <c r="C1844" s="52"/>
      <c r="D1844" s="52"/>
      <c r="E1844" s="52"/>
      <c r="F1844" s="52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V1844" s="51">
        <f t="shared" si="350"/>
        <v>0</v>
      </c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</row>
    <row r="1845" spans="1:51" s="51" customFormat="1" x14ac:dyDescent="0.25">
      <c r="A1845" s="9"/>
      <c r="B1845" s="52"/>
      <c r="C1845" s="52"/>
      <c r="D1845" s="52"/>
      <c r="E1845" s="52"/>
      <c r="F1845" s="52"/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V1845" s="51">
        <f t="shared" si="350"/>
        <v>0</v>
      </c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</row>
    <row r="1846" spans="1:51" s="51" customFormat="1" x14ac:dyDescent="0.25">
      <c r="A1846" s="9"/>
      <c r="B1846" s="52"/>
      <c r="C1846" s="52"/>
      <c r="D1846" s="52"/>
      <c r="E1846" s="52"/>
      <c r="F1846" s="52"/>
      <c r="G1846" s="52"/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V1846" s="51">
        <f t="shared" si="350"/>
        <v>0</v>
      </c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</row>
    <row r="1847" spans="1:51" s="51" customFormat="1" x14ac:dyDescent="0.25">
      <c r="A1847" s="9"/>
      <c r="B1847" s="52"/>
      <c r="C1847" s="52"/>
      <c r="D1847" s="52"/>
      <c r="E1847" s="52"/>
      <c r="F1847" s="52"/>
      <c r="G1847" s="52"/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V1847" s="51">
        <f t="shared" si="350"/>
        <v>0</v>
      </c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</row>
    <row r="1848" spans="1:51" s="51" customFormat="1" x14ac:dyDescent="0.25">
      <c r="A1848" s="9"/>
      <c r="B1848" s="52"/>
      <c r="C1848" s="52"/>
      <c r="D1848" s="52"/>
      <c r="E1848" s="52"/>
      <c r="F1848" s="52"/>
      <c r="G1848" s="52"/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V1848" s="51">
        <f t="shared" si="350"/>
        <v>0</v>
      </c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</row>
    <row r="1849" spans="1:51" s="51" customFormat="1" x14ac:dyDescent="0.25">
      <c r="A1849" s="9"/>
      <c r="B1849" s="52"/>
      <c r="C1849" s="52"/>
      <c r="D1849" s="52"/>
      <c r="E1849" s="52"/>
      <c r="F1849" s="52"/>
      <c r="G1849" s="52"/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V1849" s="51">
        <f t="shared" ref="V1849:V1912" si="351">$AY$1*H1851</f>
        <v>0</v>
      </c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</row>
    <row r="1850" spans="1:51" s="51" customFormat="1" x14ac:dyDescent="0.25">
      <c r="A1850" s="9"/>
      <c r="B1850" s="52"/>
      <c r="C1850" s="52"/>
      <c r="D1850" s="52"/>
      <c r="E1850" s="52"/>
      <c r="F1850" s="52"/>
      <c r="G1850" s="52"/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V1850" s="51">
        <f t="shared" si="351"/>
        <v>0</v>
      </c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</row>
    <row r="1851" spans="1:51" s="51" customFormat="1" x14ac:dyDescent="0.25">
      <c r="A1851" s="9"/>
      <c r="B1851" s="52"/>
      <c r="C1851" s="52"/>
      <c r="D1851" s="52"/>
      <c r="E1851" s="52"/>
      <c r="F1851" s="52"/>
      <c r="G1851" s="52"/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V1851" s="51">
        <f t="shared" si="351"/>
        <v>0</v>
      </c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</row>
    <row r="1852" spans="1:51" s="51" customFormat="1" x14ac:dyDescent="0.25">
      <c r="A1852" s="9"/>
      <c r="B1852" s="52"/>
      <c r="C1852" s="52"/>
      <c r="D1852" s="52"/>
      <c r="E1852" s="52"/>
      <c r="F1852" s="52"/>
      <c r="G1852" s="52"/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V1852" s="51">
        <f t="shared" si="351"/>
        <v>0</v>
      </c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</row>
    <row r="1853" spans="1:51" s="51" customFormat="1" x14ac:dyDescent="0.25">
      <c r="A1853" s="9"/>
      <c r="B1853" s="52"/>
      <c r="C1853" s="52"/>
      <c r="D1853" s="52"/>
      <c r="E1853" s="52"/>
      <c r="F1853" s="52"/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V1853" s="51">
        <f t="shared" si="351"/>
        <v>0</v>
      </c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</row>
    <row r="1854" spans="1:51" s="51" customFormat="1" x14ac:dyDescent="0.25">
      <c r="A1854" s="9"/>
      <c r="B1854" s="52"/>
      <c r="C1854" s="52"/>
      <c r="D1854" s="52"/>
      <c r="E1854" s="52"/>
      <c r="F1854" s="52"/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V1854" s="51">
        <f t="shared" si="351"/>
        <v>0</v>
      </c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</row>
    <row r="1855" spans="1:51" s="51" customFormat="1" x14ac:dyDescent="0.25">
      <c r="A1855" s="9"/>
      <c r="B1855" s="52"/>
      <c r="C1855" s="52"/>
      <c r="D1855" s="52"/>
      <c r="E1855" s="52"/>
      <c r="F1855" s="52"/>
      <c r="G1855" s="52"/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V1855" s="51">
        <f t="shared" si="351"/>
        <v>0</v>
      </c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</row>
    <row r="1856" spans="1:51" s="51" customFormat="1" x14ac:dyDescent="0.25">
      <c r="A1856" s="9"/>
      <c r="B1856" s="52"/>
      <c r="C1856" s="52"/>
      <c r="D1856" s="52"/>
      <c r="E1856" s="52"/>
      <c r="F1856" s="52"/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V1856" s="51">
        <f t="shared" si="351"/>
        <v>0</v>
      </c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</row>
    <row r="1857" spans="1:51" s="51" customFormat="1" x14ac:dyDescent="0.25">
      <c r="A1857" s="9"/>
      <c r="B1857" s="52"/>
      <c r="C1857" s="52"/>
      <c r="D1857" s="52"/>
      <c r="E1857" s="52"/>
      <c r="F1857" s="52"/>
      <c r="G1857" s="52"/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V1857" s="51">
        <f t="shared" si="351"/>
        <v>0</v>
      </c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</row>
    <row r="1858" spans="1:51" s="51" customFormat="1" x14ac:dyDescent="0.25">
      <c r="A1858" s="9"/>
      <c r="B1858" s="52"/>
      <c r="C1858" s="52"/>
      <c r="D1858" s="52"/>
      <c r="E1858" s="52"/>
      <c r="F1858" s="52"/>
      <c r="G1858" s="52"/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V1858" s="51">
        <f t="shared" si="351"/>
        <v>0</v>
      </c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</row>
    <row r="1859" spans="1:51" s="51" customFormat="1" x14ac:dyDescent="0.25">
      <c r="A1859" s="9"/>
      <c r="B1859" s="52"/>
      <c r="C1859" s="52"/>
      <c r="D1859" s="52"/>
      <c r="E1859" s="52"/>
      <c r="F1859" s="52"/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V1859" s="51">
        <f t="shared" si="351"/>
        <v>0</v>
      </c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</row>
    <row r="1860" spans="1:51" s="51" customFormat="1" x14ac:dyDescent="0.25">
      <c r="A1860" s="9"/>
      <c r="B1860" s="52"/>
      <c r="C1860" s="52"/>
      <c r="D1860" s="52"/>
      <c r="E1860" s="52"/>
      <c r="F1860" s="52"/>
      <c r="G1860" s="52"/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V1860" s="51">
        <f t="shared" si="351"/>
        <v>0</v>
      </c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</row>
    <row r="1861" spans="1:51" s="51" customFormat="1" x14ac:dyDescent="0.25">
      <c r="A1861" s="9"/>
      <c r="B1861" s="52"/>
      <c r="C1861" s="52"/>
      <c r="D1861" s="52"/>
      <c r="E1861" s="52"/>
      <c r="F1861" s="52"/>
      <c r="G1861" s="52"/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V1861" s="51">
        <f t="shared" si="351"/>
        <v>0</v>
      </c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</row>
    <row r="1862" spans="1:51" s="51" customFormat="1" x14ac:dyDescent="0.25">
      <c r="A1862" s="9"/>
      <c r="B1862" s="52"/>
      <c r="C1862" s="52"/>
      <c r="D1862" s="52"/>
      <c r="E1862" s="52"/>
      <c r="F1862" s="52"/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V1862" s="51">
        <f t="shared" si="351"/>
        <v>0</v>
      </c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</row>
    <row r="1863" spans="1:51" s="51" customFormat="1" x14ac:dyDescent="0.25">
      <c r="A1863" s="9"/>
      <c r="B1863" s="52"/>
      <c r="C1863" s="52"/>
      <c r="D1863" s="52"/>
      <c r="E1863" s="52"/>
      <c r="F1863" s="52"/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V1863" s="51">
        <f t="shared" si="351"/>
        <v>0</v>
      </c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</row>
    <row r="1864" spans="1:51" s="51" customFormat="1" x14ac:dyDescent="0.25">
      <c r="A1864" s="9"/>
      <c r="B1864" s="52"/>
      <c r="C1864" s="52"/>
      <c r="D1864" s="52"/>
      <c r="E1864" s="52"/>
      <c r="F1864" s="52"/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V1864" s="51">
        <f t="shared" si="351"/>
        <v>0</v>
      </c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</row>
    <row r="1865" spans="1:51" s="51" customFormat="1" x14ac:dyDescent="0.25">
      <c r="A1865" s="9"/>
      <c r="B1865" s="52"/>
      <c r="C1865" s="52"/>
      <c r="D1865" s="52"/>
      <c r="E1865" s="52"/>
      <c r="F1865" s="52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V1865" s="51">
        <f t="shared" si="351"/>
        <v>0</v>
      </c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</row>
    <row r="1866" spans="1:51" s="51" customFormat="1" x14ac:dyDescent="0.25">
      <c r="A1866" s="9"/>
      <c r="B1866" s="52"/>
      <c r="C1866" s="52"/>
      <c r="D1866" s="52"/>
      <c r="E1866" s="52"/>
      <c r="F1866" s="52"/>
      <c r="G1866" s="52"/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V1866" s="51">
        <f t="shared" si="351"/>
        <v>0</v>
      </c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</row>
    <row r="1867" spans="1:51" s="51" customFormat="1" x14ac:dyDescent="0.25">
      <c r="A1867" s="9"/>
      <c r="B1867" s="52"/>
      <c r="C1867" s="52"/>
      <c r="D1867" s="52"/>
      <c r="E1867" s="52"/>
      <c r="F1867" s="52"/>
      <c r="G1867" s="52"/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V1867" s="51">
        <f t="shared" si="351"/>
        <v>0</v>
      </c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</row>
    <row r="1868" spans="1:51" s="51" customFormat="1" x14ac:dyDescent="0.25">
      <c r="A1868" s="9"/>
      <c r="B1868" s="52"/>
      <c r="C1868" s="52"/>
      <c r="D1868" s="52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V1868" s="51">
        <f t="shared" si="351"/>
        <v>0</v>
      </c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</row>
    <row r="1869" spans="1:51" s="51" customFormat="1" x14ac:dyDescent="0.25">
      <c r="A1869" s="9"/>
      <c r="B1869" s="52"/>
      <c r="C1869" s="52"/>
      <c r="D1869" s="52"/>
      <c r="E1869" s="52"/>
      <c r="F1869" s="52"/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V1869" s="51">
        <f t="shared" si="351"/>
        <v>0</v>
      </c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</row>
    <row r="1870" spans="1:51" s="51" customFormat="1" x14ac:dyDescent="0.25">
      <c r="A1870" s="9"/>
      <c r="B1870" s="52"/>
      <c r="C1870" s="52"/>
      <c r="D1870" s="52"/>
      <c r="E1870" s="52"/>
      <c r="F1870" s="52"/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V1870" s="51">
        <f t="shared" si="351"/>
        <v>0</v>
      </c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</row>
    <row r="1871" spans="1:51" s="51" customFormat="1" x14ac:dyDescent="0.25">
      <c r="A1871" s="9"/>
      <c r="B1871" s="52"/>
      <c r="C1871" s="52"/>
      <c r="D1871" s="52"/>
      <c r="E1871" s="52"/>
      <c r="F1871" s="52"/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V1871" s="51">
        <f t="shared" si="351"/>
        <v>0</v>
      </c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</row>
    <row r="1872" spans="1:51" s="51" customFormat="1" x14ac:dyDescent="0.25">
      <c r="A1872" s="9"/>
      <c r="B1872" s="52"/>
      <c r="C1872" s="52"/>
      <c r="D1872" s="52"/>
      <c r="E1872" s="52"/>
      <c r="F1872" s="52"/>
      <c r="G1872" s="52"/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V1872" s="51">
        <f t="shared" si="351"/>
        <v>0</v>
      </c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</row>
    <row r="1873" spans="1:51" s="51" customFormat="1" x14ac:dyDescent="0.25">
      <c r="A1873" s="9"/>
      <c r="B1873" s="52"/>
      <c r="C1873" s="52"/>
      <c r="D1873" s="52"/>
      <c r="E1873" s="52"/>
      <c r="F1873" s="52"/>
      <c r="G1873" s="52"/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V1873" s="51">
        <f t="shared" si="351"/>
        <v>0</v>
      </c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</row>
    <row r="1874" spans="1:51" s="51" customFormat="1" x14ac:dyDescent="0.25">
      <c r="A1874" s="9"/>
      <c r="B1874" s="52"/>
      <c r="C1874" s="52"/>
      <c r="D1874" s="52"/>
      <c r="E1874" s="52"/>
      <c r="F1874" s="52"/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V1874" s="51">
        <f t="shared" si="351"/>
        <v>0</v>
      </c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</row>
    <row r="1875" spans="1:51" s="51" customFormat="1" x14ac:dyDescent="0.25">
      <c r="A1875" s="9"/>
      <c r="B1875" s="52"/>
      <c r="C1875" s="52"/>
      <c r="D1875" s="52"/>
      <c r="E1875" s="52"/>
      <c r="F1875" s="52"/>
      <c r="G1875" s="52"/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V1875" s="51">
        <f t="shared" si="351"/>
        <v>0</v>
      </c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</row>
    <row r="1876" spans="1:51" s="51" customFormat="1" x14ac:dyDescent="0.25">
      <c r="A1876" s="9"/>
      <c r="B1876" s="52"/>
      <c r="C1876" s="52"/>
      <c r="D1876" s="52"/>
      <c r="E1876" s="52"/>
      <c r="F1876" s="52"/>
      <c r="G1876" s="52"/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V1876" s="51">
        <f t="shared" si="351"/>
        <v>0</v>
      </c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</row>
    <row r="1877" spans="1:51" s="51" customFormat="1" x14ac:dyDescent="0.25">
      <c r="A1877" s="9"/>
      <c r="B1877" s="52"/>
      <c r="C1877" s="52"/>
      <c r="D1877" s="52"/>
      <c r="E1877" s="52"/>
      <c r="F1877" s="52"/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V1877" s="51">
        <f t="shared" si="351"/>
        <v>0</v>
      </c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</row>
    <row r="1878" spans="1:51" s="51" customFormat="1" x14ac:dyDescent="0.25">
      <c r="A1878" s="9"/>
      <c r="B1878" s="52"/>
      <c r="C1878" s="52"/>
      <c r="D1878" s="52"/>
      <c r="E1878" s="52"/>
      <c r="F1878" s="52"/>
      <c r="G1878" s="52"/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V1878" s="51">
        <f t="shared" si="351"/>
        <v>0</v>
      </c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</row>
    <row r="1879" spans="1:51" s="51" customFormat="1" x14ac:dyDescent="0.25">
      <c r="A1879" s="9"/>
      <c r="B1879" s="52"/>
      <c r="C1879" s="52"/>
      <c r="D1879" s="52"/>
      <c r="E1879" s="52"/>
      <c r="F1879" s="52"/>
      <c r="G1879" s="52"/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V1879" s="51">
        <f t="shared" si="351"/>
        <v>0</v>
      </c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</row>
    <row r="1880" spans="1:51" s="51" customFormat="1" x14ac:dyDescent="0.25">
      <c r="A1880" s="9"/>
      <c r="B1880" s="52"/>
      <c r="C1880" s="52"/>
      <c r="D1880" s="52"/>
      <c r="E1880" s="52"/>
      <c r="F1880" s="52"/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V1880" s="51">
        <f t="shared" si="351"/>
        <v>0</v>
      </c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</row>
    <row r="1881" spans="1:51" s="51" customFormat="1" x14ac:dyDescent="0.25">
      <c r="A1881" s="9"/>
      <c r="B1881" s="52"/>
      <c r="C1881" s="52"/>
      <c r="D1881" s="52"/>
      <c r="E1881" s="52"/>
      <c r="F1881" s="52"/>
      <c r="G1881" s="52"/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V1881" s="51">
        <f t="shared" si="351"/>
        <v>0</v>
      </c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</row>
    <row r="1882" spans="1:51" s="51" customFormat="1" x14ac:dyDescent="0.25">
      <c r="A1882" s="9"/>
      <c r="B1882" s="52"/>
      <c r="C1882" s="52"/>
      <c r="D1882" s="52"/>
      <c r="E1882" s="52"/>
      <c r="F1882" s="52"/>
      <c r="G1882" s="52"/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V1882" s="51">
        <f t="shared" si="351"/>
        <v>0</v>
      </c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</row>
    <row r="1883" spans="1:51" s="51" customFormat="1" x14ac:dyDescent="0.25">
      <c r="A1883" s="9"/>
      <c r="B1883" s="52"/>
      <c r="C1883" s="52"/>
      <c r="D1883" s="52"/>
      <c r="E1883" s="52"/>
      <c r="F1883" s="52"/>
      <c r="G1883" s="52"/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V1883" s="51">
        <f t="shared" si="351"/>
        <v>0</v>
      </c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</row>
    <row r="1884" spans="1:51" s="51" customFormat="1" x14ac:dyDescent="0.25">
      <c r="A1884" s="9"/>
      <c r="B1884" s="52"/>
      <c r="C1884" s="52"/>
      <c r="D1884" s="52"/>
      <c r="E1884" s="52"/>
      <c r="F1884" s="52"/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V1884" s="51">
        <f t="shared" si="351"/>
        <v>0</v>
      </c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</row>
    <row r="1885" spans="1:51" s="51" customFormat="1" x14ac:dyDescent="0.25">
      <c r="A1885" s="9"/>
      <c r="B1885" s="52"/>
      <c r="C1885" s="52"/>
      <c r="D1885" s="52"/>
      <c r="E1885" s="52"/>
      <c r="F1885" s="52"/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V1885" s="51">
        <f t="shared" si="351"/>
        <v>0</v>
      </c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</row>
    <row r="1886" spans="1:51" s="51" customFormat="1" x14ac:dyDescent="0.25">
      <c r="A1886" s="9"/>
      <c r="B1886" s="52"/>
      <c r="C1886" s="52"/>
      <c r="D1886" s="52"/>
      <c r="E1886" s="52"/>
      <c r="F1886" s="52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V1886" s="51">
        <f t="shared" si="351"/>
        <v>0</v>
      </c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</row>
    <row r="1887" spans="1:51" s="51" customFormat="1" x14ac:dyDescent="0.25">
      <c r="A1887" s="9"/>
      <c r="B1887" s="52"/>
      <c r="C1887" s="52"/>
      <c r="D1887" s="52"/>
      <c r="E1887" s="52"/>
      <c r="F1887" s="52"/>
      <c r="G1887" s="52"/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V1887" s="51">
        <f t="shared" si="351"/>
        <v>0</v>
      </c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</row>
    <row r="1888" spans="1:51" s="51" customFormat="1" x14ac:dyDescent="0.25">
      <c r="A1888" s="9"/>
      <c r="B1888" s="52"/>
      <c r="C1888" s="52"/>
      <c r="D1888" s="52"/>
      <c r="E1888" s="52"/>
      <c r="F1888" s="52"/>
      <c r="G1888" s="52"/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V1888" s="51">
        <f t="shared" si="351"/>
        <v>0</v>
      </c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</row>
    <row r="1889" spans="1:51" s="51" customFormat="1" x14ac:dyDescent="0.25">
      <c r="A1889" s="9"/>
      <c r="B1889" s="52"/>
      <c r="C1889" s="52"/>
      <c r="D1889" s="52"/>
      <c r="E1889" s="52"/>
      <c r="F1889" s="52"/>
      <c r="G1889" s="52"/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V1889" s="51">
        <f t="shared" si="351"/>
        <v>0</v>
      </c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</row>
    <row r="1890" spans="1:51" s="51" customFormat="1" x14ac:dyDescent="0.25">
      <c r="A1890" s="9"/>
      <c r="B1890" s="52"/>
      <c r="C1890" s="52"/>
      <c r="D1890" s="52"/>
      <c r="E1890" s="52"/>
      <c r="F1890" s="52"/>
      <c r="G1890" s="52"/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V1890" s="51">
        <f t="shared" si="351"/>
        <v>0</v>
      </c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</row>
    <row r="1891" spans="1:51" s="51" customFormat="1" x14ac:dyDescent="0.25">
      <c r="A1891" s="9"/>
      <c r="B1891" s="52"/>
      <c r="C1891" s="52"/>
      <c r="D1891" s="52"/>
      <c r="E1891" s="52"/>
      <c r="F1891" s="52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V1891" s="51">
        <f t="shared" si="351"/>
        <v>0</v>
      </c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</row>
    <row r="1892" spans="1:51" s="51" customFormat="1" x14ac:dyDescent="0.25">
      <c r="A1892" s="9"/>
      <c r="B1892" s="52"/>
      <c r="C1892" s="52"/>
      <c r="D1892" s="52"/>
      <c r="E1892" s="52"/>
      <c r="F1892" s="52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V1892" s="51">
        <f t="shared" si="351"/>
        <v>0</v>
      </c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</row>
    <row r="1893" spans="1:51" s="51" customFormat="1" x14ac:dyDescent="0.25">
      <c r="A1893" s="9"/>
      <c r="B1893" s="52"/>
      <c r="C1893" s="52"/>
      <c r="D1893" s="52"/>
      <c r="E1893" s="52"/>
      <c r="F1893" s="52"/>
      <c r="G1893" s="52"/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V1893" s="51">
        <f t="shared" si="351"/>
        <v>0</v>
      </c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</row>
    <row r="1894" spans="1:51" s="51" customFormat="1" x14ac:dyDescent="0.25">
      <c r="A1894" s="9"/>
      <c r="B1894" s="52"/>
      <c r="C1894" s="52"/>
      <c r="D1894" s="52"/>
      <c r="E1894" s="52"/>
      <c r="F1894" s="52"/>
      <c r="G1894" s="52"/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V1894" s="51">
        <f t="shared" si="351"/>
        <v>0</v>
      </c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</row>
    <row r="1895" spans="1:51" s="51" customFormat="1" x14ac:dyDescent="0.25">
      <c r="A1895" s="9"/>
      <c r="B1895" s="52"/>
      <c r="C1895" s="52"/>
      <c r="D1895" s="52"/>
      <c r="E1895" s="52"/>
      <c r="F1895" s="52"/>
      <c r="G1895" s="52"/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V1895" s="51">
        <f t="shared" si="351"/>
        <v>0</v>
      </c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</row>
    <row r="1896" spans="1:51" s="51" customFormat="1" x14ac:dyDescent="0.25">
      <c r="A1896" s="9"/>
      <c r="B1896" s="52"/>
      <c r="C1896" s="52"/>
      <c r="D1896" s="52"/>
      <c r="E1896" s="52"/>
      <c r="F1896" s="52"/>
      <c r="G1896" s="52"/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V1896" s="51">
        <f t="shared" si="351"/>
        <v>0</v>
      </c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</row>
    <row r="1897" spans="1:51" s="51" customFormat="1" x14ac:dyDescent="0.25">
      <c r="A1897" s="9"/>
      <c r="B1897" s="52"/>
      <c r="C1897" s="52"/>
      <c r="D1897" s="52"/>
      <c r="E1897" s="52"/>
      <c r="F1897" s="52"/>
      <c r="G1897" s="52"/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V1897" s="51">
        <f t="shared" si="351"/>
        <v>0</v>
      </c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</row>
    <row r="1898" spans="1:51" s="51" customFormat="1" x14ac:dyDescent="0.25">
      <c r="A1898" s="9"/>
      <c r="B1898" s="52"/>
      <c r="C1898" s="52"/>
      <c r="D1898" s="52"/>
      <c r="E1898" s="52"/>
      <c r="F1898" s="52"/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V1898" s="51">
        <f t="shared" si="351"/>
        <v>0</v>
      </c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</row>
    <row r="1899" spans="1:51" s="51" customFormat="1" x14ac:dyDescent="0.25">
      <c r="A1899" s="9"/>
      <c r="B1899" s="52"/>
      <c r="C1899" s="52"/>
      <c r="D1899" s="52"/>
      <c r="E1899" s="52"/>
      <c r="F1899" s="52"/>
      <c r="G1899" s="52"/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V1899" s="51">
        <f t="shared" si="351"/>
        <v>0</v>
      </c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</row>
    <row r="1900" spans="1:51" s="51" customFormat="1" x14ac:dyDescent="0.25">
      <c r="A1900" s="9"/>
      <c r="B1900" s="52"/>
      <c r="C1900" s="52"/>
      <c r="D1900" s="52"/>
      <c r="E1900" s="52"/>
      <c r="F1900" s="52"/>
      <c r="G1900" s="52"/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V1900" s="51">
        <f t="shared" si="351"/>
        <v>0</v>
      </c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</row>
    <row r="1901" spans="1:51" s="51" customFormat="1" x14ac:dyDescent="0.25">
      <c r="A1901" s="9"/>
      <c r="B1901" s="52"/>
      <c r="C1901" s="52"/>
      <c r="D1901" s="52"/>
      <c r="E1901" s="52"/>
      <c r="F1901" s="52"/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V1901" s="51">
        <f t="shared" si="351"/>
        <v>0</v>
      </c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</row>
    <row r="1902" spans="1:51" s="51" customFormat="1" x14ac:dyDescent="0.25">
      <c r="A1902" s="9"/>
      <c r="B1902" s="52"/>
      <c r="C1902" s="52"/>
      <c r="D1902" s="52"/>
      <c r="E1902" s="52"/>
      <c r="F1902" s="52"/>
      <c r="G1902" s="52"/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V1902" s="51">
        <f t="shared" si="351"/>
        <v>0</v>
      </c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</row>
    <row r="1903" spans="1:51" s="51" customFormat="1" x14ac:dyDescent="0.25">
      <c r="A1903" s="9"/>
      <c r="B1903" s="52"/>
      <c r="C1903" s="52"/>
      <c r="D1903" s="52"/>
      <c r="E1903" s="52"/>
      <c r="F1903" s="52"/>
      <c r="G1903" s="52"/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V1903" s="51">
        <f t="shared" si="351"/>
        <v>0</v>
      </c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</row>
    <row r="1904" spans="1:51" s="51" customFormat="1" x14ac:dyDescent="0.25">
      <c r="A1904" s="9"/>
      <c r="B1904" s="52"/>
      <c r="C1904" s="52"/>
      <c r="D1904" s="52"/>
      <c r="E1904" s="52"/>
      <c r="F1904" s="52"/>
      <c r="G1904" s="52"/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V1904" s="51">
        <f t="shared" si="351"/>
        <v>0</v>
      </c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</row>
    <row r="1905" spans="1:51" s="51" customFormat="1" x14ac:dyDescent="0.25">
      <c r="A1905" s="9"/>
      <c r="B1905" s="52"/>
      <c r="C1905" s="52"/>
      <c r="D1905" s="52"/>
      <c r="E1905" s="52"/>
      <c r="F1905" s="52"/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V1905" s="51">
        <f t="shared" si="351"/>
        <v>0</v>
      </c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</row>
    <row r="1906" spans="1:51" s="51" customFormat="1" x14ac:dyDescent="0.25">
      <c r="A1906" s="9"/>
      <c r="B1906" s="52"/>
      <c r="C1906" s="52"/>
      <c r="D1906" s="52"/>
      <c r="E1906" s="52"/>
      <c r="F1906" s="52"/>
      <c r="G1906" s="52"/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V1906" s="51">
        <f t="shared" si="351"/>
        <v>0</v>
      </c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</row>
    <row r="1907" spans="1:51" s="51" customFormat="1" x14ac:dyDescent="0.25">
      <c r="A1907" s="9"/>
      <c r="B1907" s="52"/>
      <c r="C1907" s="52"/>
      <c r="D1907" s="52"/>
      <c r="E1907" s="52"/>
      <c r="F1907" s="52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V1907" s="51">
        <f t="shared" si="351"/>
        <v>0</v>
      </c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</row>
    <row r="1908" spans="1:51" s="51" customFormat="1" x14ac:dyDescent="0.25">
      <c r="A1908" s="9"/>
      <c r="B1908" s="52"/>
      <c r="C1908" s="52"/>
      <c r="D1908" s="52"/>
      <c r="E1908" s="52"/>
      <c r="F1908" s="52"/>
      <c r="G1908" s="52"/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V1908" s="51">
        <f t="shared" si="351"/>
        <v>0</v>
      </c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</row>
    <row r="1909" spans="1:51" s="51" customFormat="1" x14ac:dyDescent="0.25">
      <c r="A1909" s="9"/>
      <c r="B1909" s="52"/>
      <c r="C1909" s="52"/>
      <c r="D1909" s="52"/>
      <c r="E1909" s="52"/>
      <c r="F1909" s="52"/>
      <c r="G1909" s="52"/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V1909" s="51">
        <f t="shared" si="351"/>
        <v>0</v>
      </c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</row>
    <row r="1910" spans="1:51" s="51" customFormat="1" x14ac:dyDescent="0.25">
      <c r="A1910" s="9"/>
      <c r="B1910" s="52"/>
      <c r="C1910" s="52"/>
      <c r="D1910" s="52"/>
      <c r="E1910" s="52"/>
      <c r="F1910" s="52"/>
      <c r="G1910" s="52"/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V1910" s="51">
        <f t="shared" si="351"/>
        <v>0</v>
      </c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</row>
    <row r="1911" spans="1:51" s="51" customFormat="1" x14ac:dyDescent="0.25">
      <c r="A1911" s="9"/>
      <c r="B1911" s="52"/>
      <c r="C1911" s="52"/>
      <c r="D1911" s="52"/>
      <c r="E1911" s="52"/>
      <c r="F1911" s="52"/>
      <c r="G1911" s="52"/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V1911" s="51">
        <f t="shared" si="351"/>
        <v>0</v>
      </c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</row>
    <row r="1912" spans="1:51" s="51" customFormat="1" x14ac:dyDescent="0.25">
      <c r="A1912" s="9"/>
      <c r="B1912" s="52"/>
      <c r="C1912" s="52"/>
      <c r="D1912" s="52"/>
      <c r="E1912" s="52"/>
      <c r="F1912" s="52"/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V1912" s="51">
        <f t="shared" si="351"/>
        <v>0</v>
      </c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</row>
    <row r="1913" spans="1:51" s="51" customFormat="1" x14ac:dyDescent="0.25">
      <c r="A1913" s="9"/>
      <c r="B1913" s="52"/>
      <c r="C1913" s="52"/>
      <c r="D1913" s="52"/>
      <c r="E1913" s="52"/>
      <c r="F1913" s="52"/>
      <c r="G1913" s="52"/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V1913" s="51">
        <f t="shared" ref="V1913:V1941" si="352">$AY$1*H1915</f>
        <v>0</v>
      </c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</row>
    <row r="1914" spans="1:51" s="51" customFormat="1" x14ac:dyDescent="0.25">
      <c r="A1914" s="9"/>
      <c r="B1914" s="52"/>
      <c r="C1914" s="52"/>
      <c r="D1914" s="52"/>
      <c r="E1914" s="52"/>
      <c r="F1914" s="52"/>
      <c r="G1914" s="52"/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V1914" s="51">
        <f t="shared" si="352"/>
        <v>0</v>
      </c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</row>
    <row r="1915" spans="1:51" s="51" customFormat="1" x14ac:dyDescent="0.25">
      <c r="A1915" s="9"/>
      <c r="B1915" s="52"/>
      <c r="C1915" s="52"/>
      <c r="D1915" s="52"/>
      <c r="E1915" s="52"/>
      <c r="F1915" s="52"/>
      <c r="G1915" s="52"/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V1915" s="51">
        <f t="shared" si="352"/>
        <v>0</v>
      </c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</row>
    <row r="1916" spans="1:51" s="51" customFormat="1" x14ac:dyDescent="0.25">
      <c r="A1916" s="9"/>
      <c r="B1916" s="52"/>
      <c r="C1916" s="52"/>
      <c r="D1916" s="52"/>
      <c r="E1916" s="52"/>
      <c r="F1916" s="52"/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V1916" s="51">
        <f t="shared" si="352"/>
        <v>0</v>
      </c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</row>
    <row r="1917" spans="1:51" s="51" customFormat="1" x14ac:dyDescent="0.25">
      <c r="A1917" s="9"/>
      <c r="B1917" s="52"/>
      <c r="C1917" s="52"/>
      <c r="D1917" s="52"/>
      <c r="E1917" s="52"/>
      <c r="F1917" s="52"/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V1917" s="51">
        <f t="shared" si="352"/>
        <v>0</v>
      </c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</row>
    <row r="1918" spans="1:51" s="51" customFormat="1" x14ac:dyDescent="0.25">
      <c r="A1918" s="9"/>
      <c r="B1918" s="52"/>
      <c r="C1918" s="52"/>
      <c r="D1918" s="52"/>
      <c r="E1918" s="52"/>
      <c r="F1918" s="52"/>
      <c r="G1918" s="52"/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V1918" s="51">
        <f t="shared" si="352"/>
        <v>0</v>
      </c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</row>
    <row r="1919" spans="1:51" s="51" customFormat="1" x14ac:dyDescent="0.25">
      <c r="A1919" s="9"/>
      <c r="B1919" s="52"/>
      <c r="C1919" s="52"/>
      <c r="D1919" s="52"/>
      <c r="E1919" s="52"/>
      <c r="F1919" s="52"/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V1919" s="51">
        <f t="shared" si="352"/>
        <v>0</v>
      </c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</row>
    <row r="1920" spans="1:51" s="51" customFormat="1" x14ac:dyDescent="0.25">
      <c r="A1920" s="9"/>
      <c r="B1920" s="52"/>
      <c r="C1920" s="52"/>
      <c r="D1920" s="52"/>
      <c r="E1920" s="52"/>
      <c r="F1920" s="52"/>
      <c r="G1920" s="52"/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V1920" s="51">
        <f t="shared" si="352"/>
        <v>0</v>
      </c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</row>
    <row r="1921" spans="1:51" s="51" customFormat="1" x14ac:dyDescent="0.25">
      <c r="A1921" s="9"/>
      <c r="B1921" s="52"/>
      <c r="C1921" s="52"/>
      <c r="D1921" s="52"/>
      <c r="E1921" s="52"/>
      <c r="F1921" s="52"/>
      <c r="G1921" s="52"/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V1921" s="51">
        <f t="shared" si="352"/>
        <v>0</v>
      </c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</row>
    <row r="1922" spans="1:51" s="51" customFormat="1" x14ac:dyDescent="0.25">
      <c r="A1922" s="9"/>
      <c r="B1922" s="52"/>
      <c r="C1922" s="52"/>
      <c r="D1922" s="52"/>
      <c r="E1922" s="52"/>
      <c r="F1922" s="52"/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V1922" s="51">
        <f t="shared" si="352"/>
        <v>0</v>
      </c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</row>
    <row r="1923" spans="1:51" s="51" customFormat="1" x14ac:dyDescent="0.25">
      <c r="A1923" s="9"/>
      <c r="B1923" s="52"/>
      <c r="C1923" s="52"/>
      <c r="D1923" s="52"/>
      <c r="E1923" s="52"/>
      <c r="F1923" s="52"/>
      <c r="G1923" s="52"/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V1923" s="51">
        <f t="shared" si="352"/>
        <v>0</v>
      </c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</row>
    <row r="1924" spans="1:51" s="51" customFormat="1" x14ac:dyDescent="0.25">
      <c r="A1924" s="9"/>
      <c r="B1924" s="52"/>
      <c r="C1924" s="52"/>
      <c r="D1924" s="52"/>
      <c r="E1924" s="52"/>
      <c r="F1924" s="52"/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V1924" s="51">
        <f t="shared" si="352"/>
        <v>0</v>
      </c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</row>
    <row r="1925" spans="1:51" s="51" customFormat="1" x14ac:dyDescent="0.25">
      <c r="A1925" s="9"/>
      <c r="B1925" s="52"/>
      <c r="C1925" s="52"/>
      <c r="D1925" s="52"/>
      <c r="E1925" s="52"/>
      <c r="F1925" s="52"/>
      <c r="G1925" s="52"/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V1925" s="51">
        <f t="shared" si="352"/>
        <v>0</v>
      </c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</row>
    <row r="1926" spans="1:51" s="51" customFormat="1" x14ac:dyDescent="0.25">
      <c r="A1926" s="9"/>
      <c r="B1926" s="52"/>
      <c r="C1926" s="52"/>
      <c r="D1926" s="52"/>
      <c r="E1926" s="52"/>
      <c r="F1926" s="52"/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V1926" s="51">
        <f t="shared" si="352"/>
        <v>0</v>
      </c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</row>
    <row r="1927" spans="1:51" s="51" customFormat="1" x14ac:dyDescent="0.25">
      <c r="A1927" s="9"/>
      <c r="B1927" s="52"/>
      <c r="C1927" s="52"/>
      <c r="D1927" s="52"/>
      <c r="E1927" s="52"/>
      <c r="F1927" s="52"/>
      <c r="G1927" s="52"/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V1927" s="51">
        <f t="shared" si="352"/>
        <v>0</v>
      </c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</row>
    <row r="1928" spans="1:51" s="51" customFormat="1" x14ac:dyDescent="0.25">
      <c r="A1928" s="9"/>
      <c r="B1928" s="52"/>
      <c r="C1928" s="52"/>
      <c r="D1928" s="52"/>
      <c r="E1928" s="52"/>
      <c r="F1928" s="52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V1928" s="51">
        <f t="shared" si="352"/>
        <v>0</v>
      </c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</row>
    <row r="1929" spans="1:51" s="51" customFormat="1" x14ac:dyDescent="0.25">
      <c r="A1929" s="9"/>
      <c r="B1929" s="52"/>
      <c r="C1929" s="52"/>
      <c r="D1929" s="52"/>
      <c r="E1929" s="52"/>
      <c r="F1929" s="52"/>
      <c r="G1929" s="52"/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V1929" s="51">
        <f t="shared" si="352"/>
        <v>0</v>
      </c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</row>
    <row r="1930" spans="1:51" s="51" customFormat="1" x14ac:dyDescent="0.25">
      <c r="A1930" s="9"/>
      <c r="B1930" s="52"/>
      <c r="C1930" s="52"/>
      <c r="D1930" s="52"/>
      <c r="E1930" s="52"/>
      <c r="F1930" s="52"/>
      <c r="G1930" s="52"/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V1930" s="51">
        <f t="shared" si="352"/>
        <v>0</v>
      </c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</row>
    <row r="1931" spans="1:51" s="51" customFormat="1" x14ac:dyDescent="0.25">
      <c r="A1931" s="9"/>
      <c r="B1931" s="52"/>
      <c r="C1931" s="52"/>
      <c r="D1931" s="52"/>
      <c r="E1931" s="52"/>
      <c r="F1931" s="52"/>
      <c r="G1931" s="52"/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V1931" s="51">
        <f t="shared" si="352"/>
        <v>0</v>
      </c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</row>
    <row r="1932" spans="1:51" s="51" customFormat="1" x14ac:dyDescent="0.25">
      <c r="A1932" s="9"/>
      <c r="B1932" s="52"/>
      <c r="C1932" s="52"/>
      <c r="D1932" s="52"/>
      <c r="E1932" s="52"/>
      <c r="F1932" s="52"/>
      <c r="G1932" s="52"/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V1932" s="51">
        <f t="shared" si="352"/>
        <v>0</v>
      </c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</row>
    <row r="1933" spans="1:51" s="51" customFormat="1" x14ac:dyDescent="0.25">
      <c r="A1933" s="9"/>
      <c r="B1933" s="52"/>
      <c r="C1933" s="52"/>
      <c r="D1933" s="52"/>
      <c r="E1933" s="52"/>
      <c r="F1933" s="52"/>
      <c r="G1933" s="52"/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V1933" s="51">
        <f t="shared" si="352"/>
        <v>0</v>
      </c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</row>
    <row r="1934" spans="1:51" s="51" customFormat="1" x14ac:dyDescent="0.25">
      <c r="A1934" s="9"/>
      <c r="B1934" s="52"/>
      <c r="C1934" s="52"/>
      <c r="D1934" s="52"/>
      <c r="E1934" s="52"/>
      <c r="F1934" s="52"/>
      <c r="G1934" s="52"/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V1934" s="51">
        <f t="shared" si="352"/>
        <v>0</v>
      </c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</row>
    <row r="1935" spans="1:51" s="51" customFormat="1" x14ac:dyDescent="0.25">
      <c r="A1935" s="9"/>
      <c r="B1935" s="52"/>
      <c r="C1935" s="52"/>
      <c r="D1935" s="52"/>
      <c r="E1935" s="52"/>
      <c r="F1935" s="52"/>
      <c r="G1935" s="52"/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V1935" s="51">
        <f t="shared" si="352"/>
        <v>0</v>
      </c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</row>
    <row r="1936" spans="1:51" s="51" customFormat="1" x14ac:dyDescent="0.25">
      <c r="A1936" s="9"/>
      <c r="B1936" s="52"/>
      <c r="C1936" s="52"/>
      <c r="D1936" s="52"/>
      <c r="E1936" s="52"/>
      <c r="F1936" s="52"/>
      <c r="G1936" s="52"/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V1936" s="51">
        <f t="shared" si="352"/>
        <v>0</v>
      </c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</row>
    <row r="1937" spans="1:51" s="51" customFormat="1" x14ac:dyDescent="0.25">
      <c r="A1937" s="9"/>
      <c r="B1937" s="52"/>
      <c r="C1937" s="52"/>
      <c r="D1937" s="52"/>
      <c r="E1937" s="52"/>
      <c r="F1937" s="52"/>
      <c r="G1937" s="52"/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V1937" s="51">
        <f t="shared" si="352"/>
        <v>0</v>
      </c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</row>
    <row r="1938" spans="1:51" s="51" customFormat="1" x14ac:dyDescent="0.25">
      <c r="A1938" s="9"/>
      <c r="B1938" s="52"/>
      <c r="C1938" s="52"/>
      <c r="D1938" s="52"/>
      <c r="E1938" s="52"/>
      <c r="F1938" s="52"/>
      <c r="G1938" s="52"/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V1938" s="51">
        <f t="shared" si="352"/>
        <v>0</v>
      </c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</row>
    <row r="1939" spans="1:51" s="51" customFormat="1" x14ac:dyDescent="0.25">
      <c r="A1939" s="9"/>
      <c r="B1939" s="52"/>
      <c r="C1939" s="52"/>
      <c r="D1939" s="52"/>
      <c r="E1939" s="52"/>
      <c r="F1939" s="52"/>
      <c r="G1939" s="52"/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V1939" s="51">
        <f t="shared" si="352"/>
        <v>0</v>
      </c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</row>
    <row r="1940" spans="1:51" s="51" customFormat="1" x14ac:dyDescent="0.25">
      <c r="A1940" s="9"/>
      <c r="B1940" s="52"/>
      <c r="C1940" s="52"/>
      <c r="D1940" s="52"/>
      <c r="E1940" s="52"/>
      <c r="F1940" s="52"/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V1940" s="51">
        <f t="shared" si="352"/>
        <v>0</v>
      </c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</row>
    <row r="1941" spans="1:51" s="51" customFormat="1" x14ac:dyDescent="0.25">
      <c r="A1941" s="9"/>
      <c r="B1941" s="52"/>
      <c r="C1941" s="52"/>
      <c r="D1941" s="52"/>
      <c r="E1941" s="52"/>
      <c r="F1941" s="52"/>
      <c r="G1941" s="52"/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V1941" s="51">
        <f t="shared" si="352"/>
        <v>0</v>
      </c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</row>
  </sheetData>
  <mergeCells count="1123">
    <mergeCell ref="A4:T4"/>
    <mergeCell ref="F8:F12"/>
    <mergeCell ref="G8:G12"/>
    <mergeCell ref="H8:H12"/>
    <mergeCell ref="I8:I12"/>
    <mergeCell ref="J8:J12"/>
    <mergeCell ref="O1:R1"/>
    <mergeCell ref="S1:T2"/>
    <mergeCell ref="F2:F3"/>
    <mergeCell ref="G2:H2"/>
    <mergeCell ref="I2:J2"/>
    <mergeCell ref="K2:L2"/>
    <mergeCell ref="M2:N2"/>
    <mergeCell ref="O2:P2"/>
    <mergeCell ref="Q2:R2"/>
    <mergeCell ref="A1:A3"/>
    <mergeCell ref="B1:B3"/>
    <mergeCell ref="C1:C3"/>
    <mergeCell ref="D1:E2"/>
    <mergeCell ref="F1:J1"/>
    <mergeCell ref="K1:N1"/>
    <mergeCell ref="B31:B32"/>
    <mergeCell ref="F53:F55"/>
    <mergeCell ref="G53:G55"/>
    <mergeCell ref="H53:H55"/>
    <mergeCell ref="I53:I55"/>
    <mergeCell ref="J53:J55"/>
    <mergeCell ref="S18:T18"/>
    <mergeCell ref="F30:F32"/>
    <mergeCell ref="G30:G32"/>
    <mergeCell ref="H30:H32"/>
    <mergeCell ref="I30:I32"/>
    <mergeCell ref="J30:J32"/>
    <mergeCell ref="K30:K32"/>
    <mergeCell ref="L30:L32"/>
    <mergeCell ref="M30:M32"/>
    <mergeCell ref="N30:N32"/>
    <mergeCell ref="I16:I18"/>
    <mergeCell ref="J16:J18"/>
    <mergeCell ref="K16:K18"/>
    <mergeCell ref="L16:L18"/>
    <mergeCell ref="M16:M18"/>
    <mergeCell ref="N16:N18"/>
    <mergeCell ref="D13:D46"/>
    <mergeCell ref="E13:E46"/>
    <mergeCell ref="C16:C18"/>
    <mergeCell ref="F16:F18"/>
    <mergeCell ref="G16:G18"/>
    <mergeCell ref="H16:H18"/>
    <mergeCell ref="F66:R66"/>
    <mergeCell ref="S66:T66"/>
    <mergeCell ref="D69:D80"/>
    <mergeCell ref="E69:E80"/>
    <mergeCell ref="C70:C74"/>
    <mergeCell ref="F70:F75"/>
    <mergeCell ref="G70:G75"/>
    <mergeCell ref="H70:H75"/>
    <mergeCell ref="I70:I75"/>
    <mergeCell ref="J70:J75"/>
    <mergeCell ref="K53:K55"/>
    <mergeCell ref="L53:L55"/>
    <mergeCell ref="M53:M55"/>
    <mergeCell ref="N53:N55"/>
    <mergeCell ref="F56:F58"/>
    <mergeCell ref="G56:G58"/>
    <mergeCell ref="H56:H58"/>
    <mergeCell ref="I56:I58"/>
    <mergeCell ref="J56:J58"/>
    <mergeCell ref="L77:L79"/>
    <mergeCell ref="M77:M79"/>
    <mergeCell ref="N77:N79"/>
    <mergeCell ref="O73:R73"/>
    <mergeCell ref="S73:T73"/>
    <mergeCell ref="O74:R74"/>
    <mergeCell ref="S74:T74"/>
    <mergeCell ref="F77:F79"/>
    <mergeCell ref="G77:G79"/>
    <mergeCell ref="H77:H79"/>
    <mergeCell ref="I77:I79"/>
    <mergeCell ref="J77:J79"/>
    <mergeCell ref="K77:K79"/>
    <mergeCell ref="K70:K74"/>
    <mergeCell ref="L70:L74"/>
    <mergeCell ref="M70:M74"/>
    <mergeCell ref="N70:N74"/>
    <mergeCell ref="O70:R70"/>
    <mergeCell ref="S70:T70"/>
    <mergeCell ref="O71:R71"/>
    <mergeCell ref="S71:T71"/>
    <mergeCell ref="O72:R72"/>
    <mergeCell ref="S72:T72"/>
    <mergeCell ref="N83:N86"/>
    <mergeCell ref="F91:F95"/>
    <mergeCell ref="G91:G95"/>
    <mergeCell ref="H91:H95"/>
    <mergeCell ref="I91:I95"/>
    <mergeCell ref="J91:J95"/>
    <mergeCell ref="K91:K95"/>
    <mergeCell ref="L91:L95"/>
    <mergeCell ref="M91:M95"/>
    <mergeCell ref="N91:N95"/>
    <mergeCell ref="M81:M82"/>
    <mergeCell ref="N81:N82"/>
    <mergeCell ref="F83:F86"/>
    <mergeCell ref="G83:G86"/>
    <mergeCell ref="H83:H86"/>
    <mergeCell ref="I83:I86"/>
    <mergeCell ref="J83:J86"/>
    <mergeCell ref="K83:K86"/>
    <mergeCell ref="L83:L86"/>
    <mergeCell ref="M83:M86"/>
    <mergeCell ref="F81:F82"/>
    <mergeCell ref="G81:G82"/>
    <mergeCell ref="H81:H82"/>
    <mergeCell ref="I81:I82"/>
    <mergeCell ref="J81:J82"/>
    <mergeCell ref="K81:K82"/>
    <mergeCell ref="L81:L82"/>
    <mergeCell ref="C125:C127"/>
    <mergeCell ref="F125:F127"/>
    <mergeCell ref="G125:G127"/>
    <mergeCell ref="H125:H127"/>
    <mergeCell ref="I125:I127"/>
    <mergeCell ref="L103:L107"/>
    <mergeCell ref="M103:M107"/>
    <mergeCell ref="N103:N107"/>
    <mergeCell ref="C105:C107"/>
    <mergeCell ref="O105:T105"/>
    <mergeCell ref="O106:T106"/>
    <mergeCell ref="F103:F107"/>
    <mergeCell ref="G103:G107"/>
    <mergeCell ref="H103:H107"/>
    <mergeCell ref="I103:I107"/>
    <mergeCell ref="J103:J107"/>
    <mergeCell ref="K103:K107"/>
    <mergeCell ref="O138:R138"/>
    <mergeCell ref="S138:T138"/>
    <mergeCell ref="F150:F151"/>
    <mergeCell ref="G150:G151"/>
    <mergeCell ref="H150:H151"/>
    <mergeCell ref="I150:I151"/>
    <mergeCell ref="J150:J151"/>
    <mergeCell ref="J125:J127"/>
    <mergeCell ref="K125:K127"/>
    <mergeCell ref="L125:L127"/>
    <mergeCell ref="M125:M127"/>
    <mergeCell ref="N125:N127"/>
    <mergeCell ref="O125:T125"/>
    <mergeCell ref="S126:T126"/>
    <mergeCell ref="O127:R127"/>
    <mergeCell ref="S127:T127"/>
    <mergeCell ref="F121:F122"/>
    <mergeCell ref="G121:G122"/>
    <mergeCell ref="H121:H122"/>
    <mergeCell ref="I121:I122"/>
    <mergeCell ref="J121:J122"/>
    <mergeCell ref="C193:C194"/>
    <mergeCell ref="C199:C201"/>
    <mergeCell ref="F199:J199"/>
    <mergeCell ref="K199:N199"/>
    <mergeCell ref="O199:R199"/>
    <mergeCell ref="S199:T199"/>
    <mergeCell ref="F200:J200"/>
    <mergeCell ref="K200:N200"/>
    <mergeCell ref="O200:R200"/>
    <mergeCell ref="S200:T200"/>
    <mergeCell ref="L154:L156"/>
    <mergeCell ref="M154:M156"/>
    <mergeCell ref="N154:N156"/>
    <mergeCell ref="K184:K186"/>
    <mergeCell ref="L184:L186"/>
    <mergeCell ref="M184:M186"/>
    <mergeCell ref="N184:N186"/>
    <mergeCell ref="F154:F156"/>
    <mergeCell ref="G154:G156"/>
    <mergeCell ref="H154:H156"/>
    <mergeCell ref="I154:I156"/>
    <mergeCell ref="J154:J156"/>
    <mergeCell ref="K154:K156"/>
    <mergeCell ref="L207:L211"/>
    <mergeCell ref="M207:M211"/>
    <mergeCell ref="N207:N211"/>
    <mergeCell ref="F215:F217"/>
    <mergeCell ref="G215:G217"/>
    <mergeCell ref="H215:H217"/>
    <mergeCell ref="I215:I217"/>
    <mergeCell ref="J215:J217"/>
    <mergeCell ref="F201:J201"/>
    <mergeCell ref="K201:N201"/>
    <mergeCell ref="O201:R201"/>
    <mergeCell ref="S201:T201"/>
    <mergeCell ref="F207:F211"/>
    <mergeCell ref="G207:G211"/>
    <mergeCell ref="H207:H211"/>
    <mergeCell ref="I207:I211"/>
    <mergeCell ref="J207:J211"/>
    <mergeCell ref="K207:K211"/>
    <mergeCell ref="K238:K239"/>
    <mergeCell ref="L238:L239"/>
    <mergeCell ref="M238:M239"/>
    <mergeCell ref="N238:N239"/>
    <mergeCell ref="F247:F249"/>
    <mergeCell ref="G247:G249"/>
    <mergeCell ref="H247:H249"/>
    <mergeCell ref="I247:I249"/>
    <mergeCell ref="J247:J249"/>
    <mergeCell ref="L225:L227"/>
    <mergeCell ref="M225:M227"/>
    <mergeCell ref="N225:N227"/>
    <mergeCell ref="F230:F231"/>
    <mergeCell ref="G230:G231"/>
    <mergeCell ref="H230:H231"/>
    <mergeCell ref="I230:I231"/>
    <mergeCell ref="J230:J231"/>
    <mergeCell ref="F225:F227"/>
    <mergeCell ref="G225:G227"/>
    <mergeCell ref="H225:H227"/>
    <mergeCell ref="I225:I227"/>
    <mergeCell ref="J225:J227"/>
    <mergeCell ref="K225:K227"/>
    <mergeCell ref="D285:D309"/>
    <mergeCell ref="E285:E309"/>
    <mergeCell ref="F288:J288"/>
    <mergeCell ref="K288:N288"/>
    <mergeCell ref="O288:R288"/>
    <mergeCell ref="S288:T288"/>
    <mergeCell ref="K295:K296"/>
    <mergeCell ref="L295:L296"/>
    <mergeCell ref="M295:M296"/>
    <mergeCell ref="N295:N296"/>
    <mergeCell ref="L260:L265"/>
    <mergeCell ref="M260:M265"/>
    <mergeCell ref="N260:N265"/>
    <mergeCell ref="F277:F278"/>
    <mergeCell ref="G277:G278"/>
    <mergeCell ref="H277:H278"/>
    <mergeCell ref="I277:I278"/>
    <mergeCell ref="J277:J278"/>
    <mergeCell ref="K277:K278"/>
    <mergeCell ref="L277:L278"/>
    <mergeCell ref="F260:F265"/>
    <mergeCell ref="G260:G265"/>
    <mergeCell ref="H260:H265"/>
    <mergeCell ref="I260:I265"/>
    <mergeCell ref="J260:J265"/>
    <mergeCell ref="K260:K265"/>
    <mergeCell ref="M306:M309"/>
    <mergeCell ref="N306:N309"/>
    <mergeCell ref="F312:F313"/>
    <mergeCell ref="G312:G313"/>
    <mergeCell ref="H312:H313"/>
    <mergeCell ref="I312:I313"/>
    <mergeCell ref="J312:J313"/>
    <mergeCell ref="L298:L299"/>
    <mergeCell ref="M298:M299"/>
    <mergeCell ref="N298:N299"/>
    <mergeCell ref="F306:F309"/>
    <mergeCell ref="G306:G309"/>
    <mergeCell ref="H306:H309"/>
    <mergeCell ref="I306:I309"/>
    <mergeCell ref="J306:J309"/>
    <mergeCell ref="K306:K309"/>
    <mergeCell ref="L306:L309"/>
    <mergeCell ref="F298:F299"/>
    <mergeCell ref="G298:G299"/>
    <mergeCell ref="H298:H299"/>
    <mergeCell ref="I298:I299"/>
    <mergeCell ref="J298:J299"/>
    <mergeCell ref="K298:K299"/>
    <mergeCell ref="F330:J330"/>
    <mergeCell ref="K330:N330"/>
    <mergeCell ref="O330:T330"/>
    <mergeCell ref="F339:F340"/>
    <mergeCell ref="G339:G340"/>
    <mergeCell ref="H339:H340"/>
    <mergeCell ref="I339:I340"/>
    <mergeCell ref="J339:J340"/>
    <mergeCell ref="F319:F321"/>
    <mergeCell ref="G319:G321"/>
    <mergeCell ref="H319:H321"/>
    <mergeCell ref="I319:I321"/>
    <mergeCell ref="J319:J321"/>
    <mergeCell ref="F323:F324"/>
    <mergeCell ref="G323:G324"/>
    <mergeCell ref="H323:H324"/>
    <mergeCell ref="I323:I324"/>
    <mergeCell ref="J323:J324"/>
    <mergeCell ref="I358:I361"/>
    <mergeCell ref="J358:J361"/>
    <mergeCell ref="C361:C362"/>
    <mergeCell ref="K361:N361"/>
    <mergeCell ref="O361:R361"/>
    <mergeCell ref="K362:N362"/>
    <mergeCell ref="F355:F356"/>
    <mergeCell ref="G355:G356"/>
    <mergeCell ref="H355:H356"/>
    <mergeCell ref="I355:I356"/>
    <mergeCell ref="J355:J356"/>
    <mergeCell ref="D357:D366"/>
    <mergeCell ref="E357:E366"/>
    <mergeCell ref="F358:F361"/>
    <mergeCell ref="G358:G361"/>
    <mergeCell ref="H358:H361"/>
    <mergeCell ref="C343:C345"/>
    <mergeCell ref="K343:N343"/>
    <mergeCell ref="F344:J344"/>
    <mergeCell ref="K344:N344"/>
    <mergeCell ref="F345:J345"/>
    <mergeCell ref="K345:N345"/>
    <mergeCell ref="L365:L366"/>
    <mergeCell ref="M365:M366"/>
    <mergeCell ref="N365:N366"/>
    <mergeCell ref="F367:F370"/>
    <mergeCell ref="G367:G370"/>
    <mergeCell ref="H367:H370"/>
    <mergeCell ref="I367:I370"/>
    <mergeCell ref="J367:J370"/>
    <mergeCell ref="F365:F366"/>
    <mergeCell ref="G365:G366"/>
    <mergeCell ref="H365:H366"/>
    <mergeCell ref="I365:I366"/>
    <mergeCell ref="J365:J366"/>
    <mergeCell ref="K365:K366"/>
    <mergeCell ref="S362:T362"/>
    <mergeCell ref="F363:F364"/>
    <mergeCell ref="G363:G364"/>
    <mergeCell ref="H363:H364"/>
    <mergeCell ref="I363:I364"/>
    <mergeCell ref="J363:J364"/>
    <mergeCell ref="K363:K364"/>
    <mergeCell ref="L363:L364"/>
    <mergeCell ref="M363:M364"/>
    <mergeCell ref="N363:N364"/>
    <mergeCell ref="L389:L392"/>
    <mergeCell ref="M389:M392"/>
    <mergeCell ref="N389:N392"/>
    <mergeCell ref="O389:R389"/>
    <mergeCell ref="O390:T390"/>
    <mergeCell ref="F410:F414"/>
    <mergeCell ref="G410:G414"/>
    <mergeCell ref="H410:H414"/>
    <mergeCell ref="I410:I414"/>
    <mergeCell ref="J410:J414"/>
    <mergeCell ref="C388:C390"/>
    <mergeCell ref="F388:J388"/>
    <mergeCell ref="K388:N388"/>
    <mergeCell ref="O388:R388"/>
    <mergeCell ref="F389:F392"/>
    <mergeCell ref="G389:G392"/>
    <mergeCell ref="H389:H392"/>
    <mergeCell ref="I389:I392"/>
    <mergeCell ref="J389:J392"/>
    <mergeCell ref="K389:K392"/>
    <mergeCell ref="O427:R427"/>
    <mergeCell ref="S427:T427"/>
    <mergeCell ref="F428:J428"/>
    <mergeCell ref="K428:N428"/>
    <mergeCell ref="O428:R428"/>
    <mergeCell ref="S428:T428"/>
    <mergeCell ref="F421:F422"/>
    <mergeCell ref="G421:G422"/>
    <mergeCell ref="H421:H422"/>
    <mergeCell ref="I421:I422"/>
    <mergeCell ref="J421:J422"/>
    <mergeCell ref="C427:C428"/>
    <mergeCell ref="F427:J427"/>
    <mergeCell ref="F417:F418"/>
    <mergeCell ref="G417:G418"/>
    <mergeCell ref="H417:H418"/>
    <mergeCell ref="I417:I418"/>
    <mergeCell ref="J417:J418"/>
    <mergeCell ref="F419:F420"/>
    <mergeCell ref="G419:G420"/>
    <mergeCell ref="H419:H420"/>
    <mergeCell ref="I419:I420"/>
    <mergeCell ref="J419:J420"/>
    <mergeCell ref="K440:K441"/>
    <mergeCell ref="L440:L441"/>
    <mergeCell ref="M440:M441"/>
    <mergeCell ref="N440:N441"/>
    <mergeCell ref="F463:J463"/>
    <mergeCell ref="K463:N463"/>
    <mergeCell ref="F429:F430"/>
    <mergeCell ref="G429:G430"/>
    <mergeCell ref="H429:H430"/>
    <mergeCell ref="I429:I430"/>
    <mergeCell ref="J429:J430"/>
    <mergeCell ref="F440:F441"/>
    <mergeCell ref="G440:G441"/>
    <mergeCell ref="H440:H441"/>
    <mergeCell ref="I440:I441"/>
    <mergeCell ref="J440:J441"/>
    <mergeCell ref="K427:N427"/>
    <mergeCell ref="G497:G498"/>
    <mergeCell ref="H497:H498"/>
    <mergeCell ref="K499:N499"/>
    <mergeCell ref="O499:R499"/>
    <mergeCell ref="O500:R500"/>
    <mergeCell ref="S500:T500"/>
    <mergeCell ref="G477:H477"/>
    <mergeCell ref="K477:L477"/>
    <mergeCell ref="O477:P477"/>
    <mergeCell ref="S477:T477"/>
    <mergeCell ref="A478:T478"/>
    <mergeCell ref="F482:F485"/>
    <mergeCell ref="G482:G485"/>
    <mergeCell ref="H482:H485"/>
    <mergeCell ref="I482:I485"/>
    <mergeCell ref="J482:J485"/>
    <mergeCell ref="O463:T463"/>
    <mergeCell ref="F472:F473"/>
    <mergeCell ref="G472:G473"/>
    <mergeCell ref="H472:H473"/>
    <mergeCell ref="I472:I473"/>
    <mergeCell ref="J472:J473"/>
    <mergeCell ref="K537:K538"/>
    <mergeCell ref="L537:L538"/>
    <mergeCell ref="M537:M538"/>
    <mergeCell ref="N537:N538"/>
    <mergeCell ref="O538:R538"/>
    <mergeCell ref="F561:J561"/>
    <mergeCell ref="K561:N561"/>
    <mergeCell ref="C537:C538"/>
    <mergeCell ref="F537:F541"/>
    <mergeCell ref="G537:G541"/>
    <mergeCell ref="H537:H541"/>
    <mergeCell ref="I537:I541"/>
    <mergeCell ref="J537:J541"/>
    <mergeCell ref="K501:N501"/>
    <mergeCell ref="O501:R501"/>
    <mergeCell ref="S501:T501"/>
    <mergeCell ref="D528:D544"/>
    <mergeCell ref="E528:E544"/>
    <mergeCell ref="F534:F536"/>
    <mergeCell ref="G534:G536"/>
    <mergeCell ref="H534:H536"/>
    <mergeCell ref="I534:I536"/>
    <mergeCell ref="J534:J536"/>
    <mergeCell ref="K589:N589"/>
    <mergeCell ref="O589:T589"/>
    <mergeCell ref="S590:T590"/>
    <mergeCell ref="K591:N591"/>
    <mergeCell ref="O591:R591"/>
    <mergeCell ref="K592:N592"/>
    <mergeCell ref="O592:R592"/>
    <mergeCell ref="S592:T592"/>
    <mergeCell ref="F582:F596"/>
    <mergeCell ref="G582:G596"/>
    <mergeCell ref="H582:H596"/>
    <mergeCell ref="I582:I596"/>
    <mergeCell ref="J582:J596"/>
    <mergeCell ref="C589:C592"/>
    <mergeCell ref="S561:T561"/>
    <mergeCell ref="C572:C573"/>
    <mergeCell ref="F572:J572"/>
    <mergeCell ref="K572:N572"/>
    <mergeCell ref="O572:R572"/>
    <mergeCell ref="S572:T572"/>
    <mergeCell ref="F573:J573"/>
    <mergeCell ref="K573:N573"/>
    <mergeCell ref="O573:R573"/>
    <mergeCell ref="S573:T573"/>
    <mergeCell ref="K645:N645"/>
    <mergeCell ref="O645:R645"/>
    <mergeCell ref="S645:T645"/>
    <mergeCell ref="F655:F658"/>
    <mergeCell ref="G655:G658"/>
    <mergeCell ref="H655:H658"/>
    <mergeCell ref="I655:I658"/>
    <mergeCell ref="J655:J658"/>
    <mergeCell ref="F630:F632"/>
    <mergeCell ref="G630:G632"/>
    <mergeCell ref="H630:H632"/>
    <mergeCell ref="I630:I632"/>
    <mergeCell ref="J630:J632"/>
    <mergeCell ref="F645:J645"/>
    <mergeCell ref="K599:N599"/>
    <mergeCell ref="O599:R599"/>
    <mergeCell ref="S599:T599"/>
    <mergeCell ref="F620:J620"/>
    <mergeCell ref="K620:N620"/>
    <mergeCell ref="O620:R620"/>
    <mergeCell ref="K684:L684"/>
    <mergeCell ref="M684:N684"/>
    <mergeCell ref="O684:P684"/>
    <mergeCell ref="Q684:R684"/>
    <mergeCell ref="S684:T684"/>
    <mergeCell ref="A685:T685"/>
    <mergeCell ref="F680:F681"/>
    <mergeCell ref="G680:G681"/>
    <mergeCell ref="H680:H681"/>
    <mergeCell ref="I680:I681"/>
    <mergeCell ref="J680:J681"/>
    <mergeCell ref="G684:H684"/>
    <mergeCell ref="I684:J684"/>
    <mergeCell ref="K659:K661"/>
    <mergeCell ref="L659:L661"/>
    <mergeCell ref="K662:K663"/>
    <mergeCell ref="L662:L663"/>
    <mergeCell ref="F673:F674"/>
    <mergeCell ref="G673:G674"/>
    <mergeCell ref="H673:H674"/>
    <mergeCell ref="I673:I674"/>
    <mergeCell ref="J673:J674"/>
    <mergeCell ref="F704:F705"/>
    <mergeCell ref="G704:G705"/>
    <mergeCell ref="H704:H705"/>
    <mergeCell ref="I704:I705"/>
    <mergeCell ref="J704:J705"/>
    <mergeCell ref="F706:J706"/>
    <mergeCell ref="F699:J699"/>
    <mergeCell ref="K699:N699"/>
    <mergeCell ref="O699:R699"/>
    <mergeCell ref="S699:T699"/>
    <mergeCell ref="F701:F702"/>
    <mergeCell ref="G701:G702"/>
    <mergeCell ref="H701:H702"/>
    <mergeCell ref="I701:I702"/>
    <mergeCell ref="J701:J702"/>
    <mergeCell ref="F692:J692"/>
    <mergeCell ref="K692:N692"/>
    <mergeCell ref="O692:R692"/>
    <mergeCell ref="S692:T692"/>
    <mergeCell ref="F693:F694"/>
    <mergeCell ref="G693:G694"/>
    <mergeCell ref="H693:H694"/>
    <mergeCell ref="I693:I694"/>
    <mergeCell ref="J693:J694"/>
    <mergeCell ref="F708:J708"/>
    <mergeCell ref="K708:N708"/>
    <mergeCell ref="O708:R708"/>
    <mergeCell ref="S708:T708"/>
    <mergeCell ref="F709:J709"/>
    <mergeCell ref="K709:N709"/>
    <mergeCell ref="O709:R709"/>
    <mergeCell ref="S709:T709"/>
    <mergeCell ref="K706:N706"/>
    <mergeCell ref="O706:R706"/>
    <mergeCell ref="S706:T706"/>
    <mergeCell ref="C707:C712"/>
    <mergeCell ref="D707:D712"/>
    <mergeCell ref="E707:E712"/>
    <mergeCell ref="F707:J707"/>
    <mergeCell ref="K707:N707"/>
    <mergeCell ref="O707:R707"/>
    <mergeCell ref="S707:T707"/>
    <mergeCell ref="F712:J712"/>
    <mergeCell ref="K712:N712"/>
    <mergeCell ref="O712:R712"/>
    <mergeCell ref="S712:T712"/>
    <mergeCell ref="F713:F714"/>
    <mergeCell ref="G713:G714"/>
    <mergeCell ref="H713:H714"/>
    <mergeCell ref="I713:I714"/>
    <mergeCell ref="J713:J714"/>
    <mergeCell ref="F710:J710"/>
    <mergeCell ref="K710:N710"/>
    <mergeCell ref="O710:R710"/>
    <mergeCell ref="S710:T710"/>
    <mergeCell ref="F711:J711"/>
    <mergeCell ref="K711:N711"/>
    <mergeCell ref="O711:R711"/>
    <mergeCell ref="S711:T711"/>
    <mergeCell ref="K733:N733"/>
    <mergeCell ref="O733:R733"/>
    <mergeCell ref="S733:T733"/>
    <mergeCell ref="G737:H737"/>
    <mergeCell ref="I737:J737"/>
    <mergeCell ref="K737:L737"/>
    <mergeCell ref="M737:N737"/>
    <mergeCell ref="O737:P737"/>
    <mergeCell ref="Q737:R737"/>
    <mergeCell ref="S737:T737"/>
    <mergeCell ref="S719:T719"/>
    <mergeCell ref="A720:T720"/>
    <mergeCell ref="D727:D728"/>
    <mergeCell ref="E727:E728"/>
    <mergeCell ref="K728:N728"/>
    <mergeCell ref="O728:T728"/>
    <mergeCell ref="G719:H719"/>
    <mergeCell ref="I719:J719"/>
    <mergeCell ref="K719:L719"/>
    <mergeCell ref="M719:N719"/>
    <mergeCell ref="O719:P719"/>
    <mergeCell ref="Q719:R719"/>
    <mergeCell ref="L739:L741"/>
    <mergeCell ref="O741:R741"/>
    <mergeCell ref="S741:T741"/>
    <mergeCell ref="F742:F745"/>
    <mergeCell ref="G742:G745"/>
    <mergeCell ref="H742:H745"/>
    <mergeCell ref="I742:I745"/>
    <mergeCell ref="J742:J745"/>
    <mergeCell ref="K742:K745"/>
    <mergeCell ref="L742:L745"/>
    <mergeCell ref="A738:T738"/>
    <mergeCell ref="C739:C741"/>
    <mergeCell ref="D739:D741"/>
    <mergeCell ref="E739:E741"/>
    <mergeCell ref="F739:F740"/>
    <mergeCell ref="G739:G741"/>
    <mergeCell ref="H739:H741"/>
    <mergeCell ref="I739:I740"/>
    <mergeCell ref="J739:J740"/>
    <mergeCell ref="K739:K741"/>
    <mergeCell ref="O753:R753"/>
    <mergeCell ref="S753:T753"/>
    <mergeCell ref="F761:T761"/>
    <mergeCell ref="C763:C766"/>
    <mergeCell ref="D763:D766"/>
    <mergeCell ref="E763:E766"/>
    <mergeCell ref="G763:G766"/>
    <mergeCell ref="H763:H766"/>
    <mergeCell ref="K764:N764"/>
    <mergeCell ref="O764:R764"/>
    <mergeCell ref="G746:G752"/>
    <mergeCell ref="H746:H752"/>
    <mergeCell ref="K746:K752"/>
    <mergeCell ref="L746:L752"/>
    <mergeCell ref="C753:C754"/>
    <mergeCell ref="G753:G754"/>
    <mergeCell ref="H753:H754"/>
    <mergeCell ref="K753:N753"/>
    <mergeCell ref="S785:T785"/>
    <mergeCell ref="A786:T786"/>
    <mergeCell ref="F802:F803"/>
    <mergeCell ref="G802:G803"/>
    <mergeCell ref="H802:H803"/>
    <mergeCell ref="I802:I803"/>
    <mergeCell ref="J802:J803"/>
    <mergeCell ref="G785:H785"/>
    <mergeCell ref="I785:J785"/>
    <mergeCell ref="K785:L785"/>
    <mergeCell ref="M785:N785"/>
    <mergeCell ref="O785:P785"/>
    <mergeCell ref="Q785:R785"/>
    <mergeCell ref="S764:T764"/>
    <mergeCell ref="F769:F770"/>
    <mergeCell ref="G769:G770"/>
    <mergeCell ref="H769:H770"/>
    <mergeCell ref="I769:I770"/>
    <mergeCell ref="J769:J770"/>
    <mergeCell ref="S813:T813"/>
    <mergeCell ref="A814:T814"/>
    <mergeCell ref="D837:D839"/>
    <mergeCell ref="E837:E839"/>
    <mergeCell ref="O839:R839"/>
    <mergeCell ref="S839:T839"/>
    <mergeCell ref="G813:H813"/>
    <mergeCell ref="I813:J813"/>
    <mergeCell ref="K813:L813"/>
    <mergeCell ref="M813:N813"/>
    <mergeCell ref="O813:P813"/>
    <mergeCell ref="Q813:R813"/>
    <mergeCell ref="F804:J804"/>
    <mergeCell ref="O804:R804"/>
    <mergeCell ref="S804:T804"/>
    <mergeCell ref="F805:J805"/>
    <mergeCell ref="K805:N805"/>
    <mergeCell ref="O805:R805"/>
    <mergeCell ref="S805:T805"/>
    <mergeCell ref="A855:T855"/>
    <mergeCell ref="F859:F867"/>
    <mergeCell ref="G859:G867"/>
    <mergeCell ref="H859:H867"/>
    <mergeCell ref="I859:I867"/>
    <mergeCell ref="J859:J867"/>
    <mergeCell ref="D865:D872"/>
    <mergeCell ref="E865:E872"/>
    <mergeCell ref="K865:N865"/>
    <mergeCell ref="O865:R865"/>
    <mergeCell ref="I854:J854"/>
    <mergeCell ref="K854:L854"/>
    <mergeCell ref="M854:N854"/>
    <mergeCell ref="O854:P854"/>
    <mergeCell ref="Q854:R854"/>
    <mergeCell ref="S854:T854"/>
    <mergeCell ref="D840:D843"/>
    <mergeCell ref="E840:E843"/>
    <mergeCell ref="C842:C843"/>
    <mergeCell ref="G842:G843"/>
    <mergeCell ref="H842:H843"/>
    <mergeCell ref="G854:H854"/>
    <mergeCell ref="S879:T879"/>
    <mergeCell ref="A880:T880"/>
    <mergeCell ref="S881:T881"/>
    <mergeCell ref="D886:D887"/>
    <mergeCell ref="E886:E887"/>
    <mergeCell ref="G901:H901"/>
    <mergeCell ref="I901:J901"/>
    <mergeCell ref="K901:L901"/>
    <mergeCell ref="M901:N901"/>
    <mergeCell ref="O901:P901"/>
    <mergeCell ref="G879:H879"/>
    <mergeCell ref="I879:J879"/>
    <mergeCell ref="K879:L879"/>
    <mergeCell ref="M879:N879"/>
    <mergeCell ref="O879:P879"/>
    <mergeCell ref="Q879:R879"/>
    <mergeCell ref="S865:T865"/>
    <mergeCell ref="F868:F872"/>
    <mergeCell ref="G868:G872"/>
    <mergeCell ref="H868:H872"/>
    <mergeCell ref="I868:I872"/>
    <mergeCell ref="J868:J872"/>
    <mergeCell ref="C914:C915"/>
    <mergeCell ref="S914:T914"/>
    <mergeCell ref="S915:T915"/>
    <mergeCell ref="G924:H924"/>
    <mergeCell ref="K924:L924"/>
    <mergeCell ref="M924:N924"/>
    <mergeCell ref="O924:P924"/>
    <mergeCell ref="Q924:R924"/>
    <mergeCell ref="S924:T924"/>
    <mergeCell ref="K910:N910"/>
    <mergeCell ref="O910:P910"/>
    <mergeCell ref="S910:T910"/>
    <mergeCell ref="D911:D912"/>
    <mergeCell ref="E911:E912"/>
    <mergeCell ref="K913:N913"/>
    <mergeCell ref="S913:T913"/>
    <mergeCell ref="Q901:R901"/>
    <mergeCell ref="S901:T901"/>
    <mergeCell ref="A902:T902"/>
    <mergeCell ref="B908:B910"/>
    <mergeCell ref="D908:D910"/>
    <mergeCell ref="E908:E910"/>
    <mergeCell ref="K908:N908"/>
    <mergeCell ref="S908:T908"/>
    <mergeCell ref="K909:N909"/>
    <mergeCell ref="O909:T909"/>
    <mergeCell ref="M962:N962"/>
    <mergeCell ref="O962:P962"/>
    <mergeCell ref="Q962:R962"/>
    <mergeCell ref="S962:T962"/>
    <mergeCell ref="A963:T963"/>
    <mergeCell ref="O975:R975"/>
    <mergeCell ref="S975:T975"/>
    <mergeCell ref="F955:F956"/>
    <mergeCell ref="I955:I956"/>
    <mergeCell ref="J955:J956"/>
    <mergeCell ref="G962:H962"/>
    <mergeCell ref="I962:J962"/>
    <mergeCell ref="K962:L962"/>
    <mergeCell ref="A925:T925"/>
    <mergeCell ref="F942:J942"/>
    <mergeCell ref="K942:N942"/>
    <mergeCell ref="S942:T942"/>
    <mergeCell ref="F943:J943"/>
    <mergeCell ref="K943:N943"/>
    <mergeCell ref="O943:R943"/>
    <mergeCell ref="S1001:T1001"/>
    <mergeCell ref="A1002:T1002"/>
    <mergeCell ref="O1019:R1019"/>
    <mergeCell ref="S1019:T1019"/>
    <mergeCell ref="D1030:D1038"/>
    <mergeCell ref="E1030:E1038"/>
    <mergeCell ref="K1030:N1030"/>
    <mergeCell ref="O1030:R1030"/>
    <mergeCell ref="S1030:T1030"/>
    <mergeCell ref="G1001:H1001"/>
    <mergeCell ref="I1001:J1001"/>
    <mergeCell ref="K1001:L1001"/>
    <mergeCell ref="M1001:N1001"/>
    <mergeCell ref="O1001:P1001"/>
    <mergeCell ref="Q1001:R1001"/>
    <mergeCell ref="O976:R976"/>
    <mergeCell ref="S976:T976"/>
    <mergeCell ref="O980:R980"/>
    <mergeCell ref="S980:T980"/>
    <mergeCell ref="O984:R984"/>
    <mergeCell ref="S984:T984"/>
    <mergeCell ref="D1079:D1081"/>
    <mergeCell ref="E1079:E1081"/>
    <mergeCell ref="D1082:D1083"/>
    <mergeCell ref="E1082:E1083"/>
    <mergeCell ref="D1084:D1087"/>
    <mergeCell ref="E1084:E1087"/>
    <mergeCell ref="D1054:D1055"/>
    <mergeCell ref="E1054:E1055"/>
    <mergeCell ref="D1071:D1075"/>
    <mergeCell ref="E1071:E1075"/>
    <mergeCell ref="D1076:D1078"/>
    <mergeCell ref="E1076:E1078"/>
    <mergeCell ref="S1048:T1048"/>
    <mergeCell ref="A1049:T1049"/>
    <mergeCell ref="F1051:J1051"/>
    <mergeCell ref="O1051:R1051"/>
    <mergeCell ref="S1051:T1051"/>
    <mergeCell ref="F1052:J1052"/>
    <mergeCell ref="K1052:N1052"/>
    <mergeCell ref="S1052:T1052"/>
    <mergeCell ref="G1048:H1048"/>
    <mergeCell ref="I1048:J1048"/>
    <mergeCell ref="K1048:L1048"/>
    <mergeCell ref="M1048:N1048"/>
    <mergeCell ref="O1048:P1048"/>
    <mergeCell ref="Q1048:R1048"/>
    <mergeCell ref="G1101:H1101"/>
    <mergeCell ref="K1101:L1101"/>
    <mergeCell ref="O1101:P1101"/>
    <mergeCell ref="S1101:T1101"/>
    <mergeCell ref="A1102:T1102"/>
    <mergeCell ref="F1105:J1105"/>
    <mergeCell ref="K1105:N1105"/>
    <mergeCell ref="O1105:R1105"/>
    <mergeCell ref="S1105:T1105"/>
    <mergeCell ref="D1088:D1089"/>
    <mergeCell ref="E1088:E1089"/>
    <mergeCell ref="D1090:D1092"/>
    <mergeCell ref="E1090:E1092"/>
    <mergeCell ref="O1090:R1090"/>
    <mergeCell ref="S1090:T1090"/>
    <mergeCell ref="K1085:N1085"/>
    <mergeCell ref="F1086:F1087"/>
    <mergeCell ref="G1086:G1087"/>
    <mergeCell ref="H1086:H1087"/>
    <mergeCell ref="I1086:I1087"/>
    <mergeCell ref="J1086:J1087"/>
    <mergeCell ref="F1115:H1115"/>
    <mergeCell ref="K1115:N1115"/>
    <mergeCell ref="O1115:R1115"/>
    <mergeCell ref="S1115:T1115"/>
    <mergeCell ref="G1122:H1122"/>
    <mergeCell ref="I1122:J1122"/>
    <mergeCell ref="K1122:L1122"/>
    <mergeCell ref="M1122:N1122"/>
    <mergeCell ref="O1122:P1122"/>
    <mergeCell ref="Q1122:R1122"/>
    <mergeCell ref="O1106:T1106"/>
    <mergeCell ref="B1113:B1115"/>
    <mergeCell ref="D1113:D1114"/>
    <mergeCell ref="E1113:E1114"/>
    <mergeCell ref="K1113:N1113"/>
    <mergeCell ref="O1113:R1113"/>
    <mergeCell ref="S1113:T1113"/>
    <mergeCell ref="K1114:N1114"/>
    <mergeCell ref="O1114:R1114"/>
    <mergeCell ref="S1114:T1114"/>
    <mergeCell ref="B1154:B1155"/>
    <mergeCell ref="D1168:D1173"/>
    <mergeCell ref="E1168:E1173"/>
    <mergeCell ref="F1168:F1170"/>
    <mergeCell ref="G1168:G1170"/>
    <mergeCell ref="H1168:H1170"/>
    <mergeCell ref="M1147:M1150"/>
    <mergeCell ref="N1147:N1150"/>
    <mergeCell ref="O1147:R1147"/>
    <mergeCell ref="S1147:T1147"/>
    <mergeCell ref="O1148:T1148"/>
    <mergeCell ref="O1149:R1149"/>
    <mergeCell ref="S1149:T1149"/>
    <mergeCell ref="O1150:R1150"/>
    <mergeCell ref="S1122:T1122"/>
    <mergeCell ref="A1123:T1123"/>
    <mergeCell ref="C1147:C1150"/>
    <mergeCell ref="F1147:F1150"/>
    <mergeCell ref="G1147:G1150"/>
    <mergeCell ref="H1147:H1150"/>
    <mergeCell ref="I1147:I1150"/>
    <mergeCell ref="J1147:J1150"/>
    <mergeCell ref="K1147:K1150"/>
    <mergeCell ref="L1147:L1150"/>
    <mergeCell ref="L1182:L1183"/>
    <mergeCell ref="M1182:M1183"/>
    <mergeCell ref="N1182:N1183"/>
    <mergeCell ref="O1183:R1183"/>
    <mergeCell ref="S1183:T1183"/>
    <mergeCell ref="G1189:H1189"/>
    <mergeCell ref="K1189:L1189"/>
    <mergeCell ref="O1189:P1189"/>
    <mergeCell ref="S1189:T1189"/>
    <mergeCell ref="F1182:F1183"/>
    <mergeCell ref="G1182:G1183"/>
    <mergeCell ref="H1182:H1183"/>
    <mergeCell ref="I1182:I1183"/>
    <mergeCell ref="J1182:J1183"/>
    <mergeCell ref="K1182:K1183"/>
    <mergeCell ref="K1168:N1168"/>
    <mergeCell ref="S1168:T1168"/>
    <mergeCell ref="F1175:F1180"/>
    <mergeCell ref="G1175:G1180"/>
    <mergeCell ref="H1175:H1180"/>
    <mergeCell ref="I1175:I1180"/>
    <mergeCell ref="J1175:J1180"/>
    <mergeCell ref="S1178:S1180"/>
    <mergeCell ref="T1178:T1180"/>
    <mergeCell ref="O1197:R1197"/>
    <mergeCell ref="S1197:T1197"/>
    <mergeCell ref="D1199:D1200"/>
    <mergeCell ref="E1199:E1200"/>
    <mergeCell ref="F1199:J1199"/>
    <mergeCell ref="K1199:N1199"/>
    <mergeCell ref="O1199:R1199"/>
    <mergeCell ref="S1199:T1199"/>
    <mergeCell ref="A1190:T1190"/>
    <mergeCell ref="D1194:D1198"/>
    <mergeCell ref="E1194:E1198"/>
    <mergeCell ref="F1194:F1195"/>
    <mergeCell ref="G1194:G1195"/>
    <mergeCell ref="H1194:H1195"/>
    <mergeCell ref="I1194:I1195"/>
    <mergeCell ref="J1194:J1195"/>
    <mergeCell ref="K1194:K1195"/>
    <mergeCell ref="L1194:L1195"/>
    <mergeCell ref="A1208:T1208"/>
    <mergeCell ref="D1212:D1216"/>
    <mergeCell ref="E1212:E1216"/>
    <mergeCell ref="F1212:F1216"/>
    <mergeCell ref="G1212:G1216"/>
    <mergeCell ref="H1212:H1216"/>
    <mergeCell ref="I1212:I1216"/>
    <mergeCell ref="J1212:J1216"/>
    <mergeCell ref="K1212:K1216"/>
    <mergeCell ref="L1212:L1216"/>
    <mergeCell ref="F1204:H1204"/>
    <mergeCell ref="K1204:N1204"/>
    <mergeCell ref="O1204:R1204"/>
    <mergeCell ref="S1204:T1204"/>
    <mergeCell ref="G1207:H1207"/>
    <mergeCell ref="K1207:L1207"/>
    <mergeCell ref="O1207:P1207"/>
    <mergeCell ref="S1207:T1207"/>
    <mergeCell ref="L1228:L1236"/>
    <mergeCell ref="F1240:F1242"/>
    <mergeCell ref="G1240:G1242"/>
    <mergeCell ref="H1240:H1242"/>
    <mergeCell ref="I1240:I1242"/>
    <mergeCell ref="J1240:J1242"/>
    <mergeCell ref="K1240:K1242"/>
    <mergeCell ref="L1240:L1242"/>
    <mergeCell ref="F1228:F1236"/>
    <mergeCell ref="G1228:G1236"/>
    <mergeCell ref="H1228:H1236"/>
    <mergeCell ref="I1228:I1236"/>
    <mergeCell ref="J1228:J1236"/>
    <mergeCell ref="K1228:K1236"/>
    <mergeCell ref="O1212:R1212"/>
    <mergeCell ref="S1212:T1212"/>
    <mergeCell ref="F1217:F1222"/>
    <mergeCell ref="G1217:G1222"/>
    <mergeCell ref="H1217:H1222"/>
    <mergeCell ref="I1217:I1222"/>
    <mergeCell ref="J1217:J1222"/>
    <mergeCell ref="K1217:K1222"/>
    <mergeCell ref="L1217:L1222"/>
    <mergeCell ref="F1261:J1261"/>
    <mergeCell ref="K1261:N1261"/>
    <mergeCell ref="O1261:R1261"/>
    <mergeCell ref="S1261:T1261"/>
    <mergeCell ref="F1275:F1276"/>
    <mergeCell ref="G1275:G1276"/>
    <mergeCell ref="H1275:H1276"/>
    <mergeCell ref="I1275:I1276"/>
    <mergeCell ref="J1275:J1276"/>
    <mergeCell ref="K1275:K1276"/>
    <mergeCell ref="L1243:L1246"/>
    <mergeCell ref="F1248:F1252"/>
    <mergeCell ref="G1248:G1252"/>
    <mergeCell ref="H1248:H1252"/>
    <mergeCell ref="I1248:I1252"/>
    <mergeCell ref="J1248:J1252"/>
    <mergeCell ref="K1248:K1252"/>
    <mergeCell ref="L1248:L1252"/>
    <mergeCell ref="F1243:F1246"/>
    <mergeCell ref="G1243:G1246"/>
    <mergeCell ref="H1243:H1246"/>
    <mergeCell ref="I1243:I1246"/>
    <mergeCell ref="J1243:J1246"/>
    <mergeCell ref="K1243:K1246"/>
    <mergeCell ref="L1279:L1284"/>
    <mergeCell ref="F1285:J1285"/>
    <mergeCell ref="K1285:N1285"/>
    <mergeCell ref="F1294:F1295"/>
    <mergeCell ref="G1294:G1295"/>
    <mergeCell ref="H1294:H1295"/>
    <mergeCell ref="I1294:I1295"/>
    <mergeCell ref="J1294:J1295"/>
    <mergeCell ref="K1294:K1295"/>
    <mergeCell ref="L1294:L1295"/>
    <mergeCell ref="F1279:F1284"/>
    <mergeCell ref="G1279:G1284"/>
    <mergeCell ref="H1279:H1284"/>
    <mergeCell ref="I1279:I1284"/>
    <mergeCell ref="J1279:J1284"/>
    <mergeCell ref="K1279:K1284"/>
    <mergeCell ref="L1275:L1276"/>
    <mergeCell ref="F1277:F1278"/>
    <mergeCell ref="G1277:G1278"/>
    <mergeCell ref="H1277:H1278"/>
    <mergeCell ref="I1277:I1278"/>
    <mergeCell ref="J1277:J1278"/>
    <mergeCell ref="K1277:K1278"/>
    <mergeCell ref="L1277:L1278"/>
    <mergeCell ref="L1301:L1302"/>
    <mergeCell ref="G1306:H1306"/>
    <mergeCell ref="K1306:L1306"/>
    <mergeCell ref="O1306:P1306"/>
    <mergeCell ref="S1306:T1306"/>
    <mergeCell ref="A1307:T1307"/>
    <mergeCell ref="F1301:F1302"/>
    <mergeCell ref="G1301:G1302"/>
    <mergeCell ref="H1301:H1302"/>
    <mergeCell ref="I1301:I1302"/>
    <mergeCell ref="J1301:J1302"/>
    <mergeCell ref="K1301:K1302"/>
    <mergeCell ref="L1296:L1298"/>
    <mergeCell ref="F1299:F1300"/>
    <mergeCell ref="G1299:G1300"/>
    <mergeCell ref="H1299:H1300"/>
    <mergeCell ref="I1299:I1300"/>
    <mergeCell ref="J1299:J1300"/>
    <mergeCell ref="K1299:K1300"/>
    <mergeCell ref="L1299:L1300"/>
    <mergeCell ref="F1296:F1298"/>
    <mergeCell ref="G1296:G1298"/>
    <mergeCell ref="H1296:H1298"/>
    <mergeCell ref="I1296:I1298"/>
    <mergeCell ref="J1296:J1298"/>
    <mergeCell ref="K1296:K1298"/>
    <mergeCell ref="G1370:H1370"/>
    <mergeCell ref="K1370:L1370"/>
    <mergeCell ref="O1370:P1370"/>
    <mergeCell ref="S1370:T1370"/>
    <mergeCell ref="A1371:T1371"/>
    <mergeCell ref="S1379:T1379"/>
    <mergeCell ref="A1349:T1349"/>
    <mergeCell ref="D1356:D1359"/>
    <mergeCell ref="E1356:E1359"/>
    <mergeCell ref="F1364:J1364"/>
    <mergeCell ref="K1364:N1364"/>
    <mergeCell ref="O1364:R1364"/>
    <mergeCell ref="S1364:T1364"/>
    <mergeCell ref="S1327:T1327"/>
    <mergeCell ref="S1329:T1329"/>
    <mergeCell ref="O1334:R1334"/>
    <mergeCell ref="G1348:H1348"/>
    <mergeCell ref="K1348:L1348"/>
    <mergeCell ref="O1348:P1348"/>
    <mergeCell ref="S1348:T1348"/>
    <mergeCell ref="B1326:B1327"/>
    <mergeCell ref="F1326:J1326"/>
    <mergeCell ref="K1326:N1326"/>
    <mergeCell ref="O1326:R1326"/>
    <mergeCell ref="F1327:J1327"/>
    <mergeCell ref="K1327:N1327"/>
    <mergeCell ref="O1327:R1327"/>
    <mergeCell ref="A1405:T1405"/>
    <mergeCell ref="D1413:D1415"/>
    <mergeCell ref="E1413:E1415"/>
    <mergeCell ref="F1415:F1420"/>
    <mergeCell ref="I1415:I1420"/>
    <mergeCell ref="J1415:J1420"/>
    <mergeCell ref="G1416:G1418"/>
    <mergeCell ref="H1416:H1418"/>
    <mergeCell ref="K1416:K1418"/>
    <mergeCell ref="L1416:L1418"/>
    <mergeCell ref="D1395:D1397"/>
    <mergeCell ref="E1395:E1397"/>
    <mergeCell ref="G1404:H1404"/>
    <mergeCell ref="K1404:L1404"/>
    <mergeCell ref="O1404:P1404"/>
    <mergeCell ref="S1404:T1404"/>
    <mergeCell ref="F1381:J1381"/>
    <mergeCell ref="K1381:N1381"/>
    <mergeCell ref="O1381:R1381"/>
    <mergeCell ref="S1381:T1381"/>
    <mergeCell ref="O1382:R1382"/>
    <mergeCell ref="S1382:T1382"/>
    <mergeCell ref="S1423:T1423"/>
    <mergeCell ref="F1424:J1424"/>
    <mergeCell ref="K1424:N1424"/>
    <mergeCell ref="O1424:R1424"/>
    <mergeCell ref="S1424:T1424"/>
    <mergeCell ref="O1425:R1425"/>
    <mergeCell ref="S1425:T1425"/>
    <mergeCell ref="O1419:R1419"/>
    <mergeCell ref="S1419:T1419"/>
    <mergeCell ref="B1422:B1425"/>
    <mergeCell ref="F1422:J1422"/>
    <mergeCell ref="K1422:N1422"/>
    <mergeCell ref="O1422:R1422"/>
    <mergeCell ref="S1422:T1422"/>
    <mergeCell ref="F1423:J1423"/>
    <mergeCell ref="K1423:N1423"/>
    <mergeCell ref="O1423:R1423"/>
    <mergeCell ref="K1435:N1435"/>
    <mergeCell ref="O1435:R1435"/>
    <mergeCell ref="F1436:J1436"/>
    <mergeCell ref="K1436:N1436"/>
    <mergeCell ref="O1436:R1436"/>
    <mergeCell ref="C1438:C1440"/>
    <mergeCell ref="D1438:D1440"/>
    <mergeCell ref="E1438:E1440"/>
    <mergeCell ref="F1438:J1438"/>
    <mergeCell ref="K1438:N1438"/>
    <mergeCell ref="G1431:H1431"/>
    <mergeCell ref="K1431:L1431"/>
    <mergeCell ref="O1431:P1431"/>
    <mergeCell ref="S1431:T1431"/>
    <mergeCell ref="A1432:T1432"/>
    <mergeCell ref="C1434:C1436"/>
    <mergeCell ref="F1434:J1434"/>
    <mergeCell ref="K1434:N1434"/>
    <mergeCell ref="O1434:R1434"/>
    <mergeCell ref="F1435:J1435"/>
    <mergeCell ref="G1467:H1467"/>
    <mergeCell ref="K1467:L1467"/>
    <mergeCell ref="O1467:P1467"/>
    <mergeCell ref="S1467:T1467"/>
    <mergeCell ref="F1451:J1451"/>
    <mergeCell ref="K1451:N1451"/>
    <mergeCell ref="S1451:T1451"/>
    <mergeCell ref="G1464:H1464"/>
    <mergeCell ref="K1464:L1464"/>
    <mergeCell ref="O1464:P1464"/>
    <mergeCell ref="S1464:T1464"/>
    <mergeCell ref="F1439:J1439"/>
    <mergeCell ref="K1439:N1439"/>
    <mergeCell ref="O1439:R1439"/>
    <mergeCell ref="F1440:J1440"/>
    <mergeCell ref="K1440:N1440"/>
    <mergeCell ref="O1440:R1440"/>
  </mergeCells>
  <conditionalFormatting sqref="C1:E1 AY1 K1:T13 W1:AC474 B1:B1048576 U2:U13 I2:J15 V2:V474 G3:H15 F4 C4:D12 E4:E16 C13:C16 P14:R30 K14:O65 S14:U474 G19:J65 C19:C70 E19:E70 P32:R65 D47:D68 G67:H68 L67:R69 I67:J149 K67:K474 H69 G70:H108 L70:N198 C75:C105 E75:E105 P75:R126 O75:O681 D81:D105 C108:E125 F109:H109 G110:H149 P129:R198 C129:E199 F150:J151 G152:J198 L202:L277 G202:J287 M202:N287 P202:R287 C202:E343 F277:F278 L279:L287 G289:J321 L289:N329 P289:R360 F298:F299 F306:F309 F312:F314 F319:F321 F322:J322 F323:F324 G323:J329 L331:N342 G331:J343 F339:F340 L346:N360 C346:E361 G346:J387 F355:F356 F358:F361 P362:R387 F363:F370 L363:N387 C363:E388 F389:F392 G389:J394 L389:N426 P390:R426 C391:E427 F395:J396 G397:J426 F410:F414 F417:F423 F429:F430 G429:J462 L429:N462 P429:P476 Q429:R498 D429:D527 C429:C537 E429:E537 F440:F441 G464:J474 L464:N498 F472:F473 G475:K477 F475:F478 S475:AC684 H478:H497 P478:P498 G478:G509 I478:J560 K478:K681 F482:F485 H499:H509 L500:N500 P500:R537 L502:N560 G510:H560 F534:F541 P539:R571 C539:C572 E539:E572 D545:D572 G562:J571 L562:N571 L574:N588 C574:E589 P574:R589 G574:J619 F582:F596 L590:N590 L593:N598 P593:R598 C593:E707 L600:N619 P600:R619 G621:J644 L621:N644 P621:R691 F630:F632 G646:J681 L646:N681 F655:F658 F673:F674 F680:F685 H682:H683 G682:G684 I682:O684 G685:J691 L685:N691 T685:U705 W685:AC705 V685:V706 K685:K716 O685:O716 S685:S716 F693:H694 I693:J698 L693:N698 P693:R698 G695:H698 G700:H700 I700:J705 L700:N705 P700:R705 F701:H702 G703:H703 F704:H705 L707:N716 T707:AC716 P709:R716 F713:H714 E713:E716 I713:J716 C713:D738 G715:H716 E717:AC719 F720 L720:N727 P720:R732 E720:E734 G720:K734 O720:O734 S720:AC754 L729:N732 M734:N734 L734:L738 P734:R740 M735:O737 E735:K738 M738:N740 O738:O754 D739:L739 F740 I740:J754 E740:E782 F742:H745 K742:N746 P742:R752 C742:D762 F747:F749 M747:N752 F751:F752 G753:H754 K753:K754 G755:AC760 V761 G762:R762 S762:AC782 L763:N763 P763:R763 D763:D782 I763:K782 O763:O782 C765:C782 L765:N782 P765:R782 G767:H782 F769:F770 G783:AC785 F783:F786 C783:E854 G786:J797 P786:R803 K786:O804 S786:AC810 G799:J803 F802:F803 G806:R810 F808:F814 G811:AD813 P814:R838 G814:O843 S814:AC843 P840:R843 L844:N864 G844:K894 O844:AC898 F852:F855 D855:D865 E855:E898 C855:C914 F859:F872 L866:N898 D873:D907 F877:F880 G895:J896 K895:K898 F897:J897 G898:J898 E899:AC901 F902:F903 L902:N907 E902:E910 O902:AC921 G902:K941 D911:E911 L911:N912 E912:E914 D913:D914 L914:N941 D916:D1030 E916:E1054 C916:C1146 O922:AE924 F922:F926 P925:R942 O925:O959 S925:AC959 K942:K959 G944:J954 L944:N959 P944:R959 F955:J956 G957:J959 G960:AC962 F960:F963 P963:R974 H963:H1000 G963:G1001 I963:O1001 S963:AC1119 P977:R979 P981:R983 P985:R1018 F999:F1002 L1002:N1029 G1002:K1050 O1002:O1345 P1020:R1029 P1031:R1050 L1031:N1051 D1039:D1054 F1046:F1049 K1051:K1098 P1052:R1089 L1053:N1084 G1053:J1098 D1056:D1071 E1056:E1090 D1076:D1084 F1086:F1087 L1086:N1104 D1088:D1090 P1091:R1104 D1093:E1146 G1099:K1101 F1099:F1102 G1102:J1104 K1102:K1146 L1106:N1112 P1106:R1112 G1106:H1114 I1106:J1150 G1116:H1146 L1116:L1146 P1116:R1146 M1116:N1167 S1120:AD1122 F1120:F1123 S1123:AC1146 V1147:V1149 S1149:S1463 T1150:T1178 U1150:AC1186 L1151:L1167 P1151:R1182 G1151:K1189 D1151:D1356 E1151:E1367 C1151:C1434 F1168:F1170 L1169:N1198 F1175:F1180 T1181:T1186 F1182:F1183 P1184:R1196 F1187:F1190 T1187:AC1204 G1190:J1198 K1190:K1345 F1194:F1195 P1198:R1198 G1200:H1203 L1200:N1203 P1200:R1203 I1200:J1260 T1205:AE1207 F1205:F1208 P1205:R1211 G1205:H1260 L1205:N1260 T1208:AC1463 F1212:F1222 P1213:R1260 F1228:F1236 F1240:F1246 F1248:F1252 G1262:J1284 L1262:N1284 P1262:R1325 F1275:F1284 G1286:J1325 L1286:N1325 F1294:F1302 F1304:F1307 P1328:R1333 G1328:J1345 L1328:N1363 P1335:R1345 G1346:K1348 O1346:R1348 F1346:F1349 G1349:J1363 P1349:R1363 K1349:K1367 O1349:O1401 D1360:D1367 G1365:J1367 L1365:N1380 P1365:R1380 G1368:K1370 F1368:F1371 D1368:E1434 G1371:J1380 K1371:K1401 G1382:J1401 L1382:N1401 P1382:R1418 G1402:O1404 F1402:F1405 K1405:L1416 G1405:J1421 M1405:N1421 O1405:O1433 F1415:F1420 L1419:L1421 K1419:K1433 P1420:R1421 G1426:J1433 L1426:N1433 P1426:R1433 F1429:F1432 C1438:E1438 G1441:J1450 L1441:N1450 P1441:R1450 O1441:O1461 C1441:E1048576 K1441:K1048576 P1452:R1461 H1452:H1466 G1452:G1048576 I1452:J1048576 L1452:N1048576 F1462:F1048576 O1462:R1048576 S1464:AC1048576 H1468:H1048576">
    <cfRule type="cellIs" dxfId="2" priority="1" operator="equal">
      <formula>0</formula>
    </cfRule>
  </conditionalFormatting>
  <conditionalFormatting sqref="I5:J6 T5:V17 X5:AC17 W5:W128 J7 I13:J15 U18:V18 T19:V65 X19:AC65 V66 T67:V69 X67:AC69 V70:V74 T75:V104 X75:AC104 V105:V106 T107:V124 X107:AC124 V125:V128 T128:U128 T129:AC137 V138 W138:W474 T139:V198 X139:AC198 V199:V201 T202:V287 X202:AC287 V288 T289:V329 X289:AC329 V330 T331:V360 X331:AC360 T361 V361:V362 U362 T363:V389 X363:AC389 H371:H387 V390 T391:V426 X391:AC426 H393:H409 H415:H416 H424:H426 V427:V428 T429:V462 X429:AC462 H431:H439 H442:H462 V463 H464:H471 T464:V474 X464:AC474 H474 V475:V478 H479:J482 L479:N498 T479:AC499 H486:J490 J491 H491:H497 I492:J501 H499:H502 L500:N500 V500:V561 J502 L502:N537 T502:U560 W502:AC560 H503:J505 H506 J506 H507:J507 H508 J508 H509:J534 H537:J538 L539:N560 H542:J560 H562:J571 L562:N571 T562:AC571 V572:V573 H574:J582 L574:N588 T574:AC588 V589:V590 L590:N590 U590 T591:AC591 V592 L593:N598 T593:AC598 H597:J619 V599 L600:N619 T600:AC644 M621:N621 L621:L622 H621:J630 N622 L623:N644 H633:J644 V645 H646:J655 L646:N659 T646:AC681 H659:J671 L662:N662 L664:N681 H672 J672 H673:J673 H675:J680 V682:V685 H686:J689 L686:N691 T686:AC691 H690:H691 J690:J691 V692 J693 H693:H694 L693:N698 T693:AC698 H695:J695 H696:H698 J696:J698 V699 J700:J701 H700:H705 L700:N705 T700:AC705 J703:J704 V706:V707 L708:N711 T708:AC711 P709:P711 V712 J713 H713:H715 L713:N716 T713:AC716 J715 H716:J716 V717:V738 L721:N727 H721:J734 L729:N732 L734:N734 H739:J739 L739:N739 T739:AC740 V741 I741:J742 H742 L742:N742 T742:AC752 I746:J746 L746:N746 I750:J751 M750:N751 V753:V754 H753:J760 L755:N760 T755:AC760 V761 H762:J762 L762:N763 T762:AC763 I763:J764 V764 J765 L765:N782 T765:AC782 I766:J769 H767:H769 H771:J782 V783:V786 H787:J797 T787:AC797 L787:N804 V798 H799:J801 T799:AC803 V804:V805 N806 H806:J810 T806:AC810 L807:N810 V811:V814 T815:AC838 H815:J851 L815:N851 V839 T840:AC851 V852:V855 H856:J858 L856:N864 T856:AC864 V865 L866:N876 T866:AC876 H873:J876 V877:V881 H881:J896 L881:N898 T882:AC898 H897 H898:J898 V899:V903 H904:J904 L904:N907 T904:AC907 H905 J905 H906:J911 V908:V910 L911:N912 T911:AC912 H912 J912 V913:V915 H913:J921 L914:N921 T916:AC921 V922:V926 T926 H927:J941 L927:N941 T927:AC941 V942 T943:AC959 H944:H945 J944:J945 L944:N959 H946:J954 H955:H956 H957:J957 H958:H959 J958:J959 V960:V963 T964:AC974 H964:J998 L964:N998 V975:V976 T977:AC979 V980 T981:AC983 V984 T985:AC998 V999:V1002 T1003:AC1018 L1003:N1029 H1003:J1045 V1019 T1020:AC1029 V1030 L1031:N1045 T1031:AC1045 V1046:V1049 H1050:J1050 T1050:AC1050 L1050:N1051 V1051:V1052 H1053 J1053 L1053:N1084 T1053:AC1089 H1054:J1071 H1072 J1072 H1073:J1074 H1075 J1075 H1076:J1083 H1084 J1084 H1085:J1086 L1086:N1098 H1088:J1090 V1090 H1091 J1091:J1098 T1091:AC1098 H1092:I1098 V1099:V1102 H1103:J1104 L1103:N1104 T1103:AC1104 V1105:V1106 L1106:N1112 H1106:J1114 T1107:AC1112 V1113:V1115 L1116:N1118 H1116:J1119 T1116:AC1119 N1119 V1120:V1123 H1124:H1146 L1124:L1146 T1124:AC1146 I1124:J1147 M1124:N1147 V1147:V1149 T1150:AC1167 L1151:N1167 H1151:J1168 V1168 T1169:T1178 U1169:AC1180 L1169:N1186 H1171:J1175 T1181:AC1182 H1181:J1185 V1183 T1184:AC1186 H1186 V1187:V1190 T1191:AC1196 H1191:J1198 L1191:N1198 V1197 T1198:AC1198 V1199 H1200:J1202 L1200:N1203 T1200:AC1203 H1203 J1203 V1204:V1208 H1209:J1211 L1209:N1211 T1209:AC1211 V1212 T1213:AC1260 H1223:J1227 L1223:N1227 H1237:J1239 L1237:N1239 H1247:J1247 L1247:N1247 H1253:J1260 L1253:N1260 V1261 H1262:J1274 L1262:N1274 T1262:AC1303 H1286:J1293 L1286:N1293 H1303:J1303 L1303:N1303 V1304:V1307 H1308:J1325 L1308:N1325 T1308:AC1326 V1327 T1328:AC1328 H1328:J1344 L1328:N1345 V1329 T1330:AC1345 H1345 J1345 V1346:V1349 H1350:J1363 L1350:N1363 T1350:AC1363 V1364 H1365:J1367 L1365:N1367 T1365:AC1367 V1368:V1371 T1372:AC1378 H1372:J1380 L1372:N1380 V1379 T1380:AC1380 V1381:V1382 H1382:J1401 L1382:N1401 T1383:AC1401 V1402:V1405 H1406:J1415 L1406:N1416 T1406:AC1418 V1419 L1420:N1421 T1420:AC1421 H1421:J1421 V1422:V1425 H1426:J1428 L1426:N1428 T1426:AC1428 V1429:V1432 H1433:J1433 L1433:N1433 T1433:AC1450 H1441:J1450 L1441:N1450 V1451 H1452:J1453 L1452:N1461 T1452:AC1461 H1454 J1454 H1455:J1457 H1458 J1458 H1459:J1461 V1462:V1941">
    <cfRule type="cellIs" dxfId="1" priority="2" operator="equal">
      <formula>0</formula>
    </cfRule>
  </conditionalFormatting>
  <conditionalFormatting sqref="L5:N16 L19:N30 L33:N53 L56:N65 L67:N70 L75:N77 L80:N81 L83:N83 L87:N91 L96:N103 L108:N125 L129:N154 L157:N179 N180 L181:N184 L187:N198 L202:N207 L212:N225 L228:N238 L240:N260 L266:N276 L277 M277:N287 L279:L287 L289:N295 L297:N298 L300:N306 L310:N329 L331:N334 L337:N342 L346:N348 N349 L350:N360 L363:N363 L365:N365 L367:N387 L389:N389 L393:N426 L429:N440 L442:N462 L464:N474 L479:N498 L502:N536 L539:L549 M539:N560 L551:L560 L562:N571 L574:N588 L593:N598 L600:N619 M621:N621 L621:L622 N622 L623:N644 L646:N658 L664:N681 L686:N691 L693:N698 L700:N705 L708:N711 P709:P711 L713:N716 L721:N727 L729:N732 L734:N734 M750:N751 L755:N760 L762:N763 L765:N782 L787:N797 L799:N804 N806 L807:N810 L815:N851 L856:N864 L866:N876 L881:N898 L904:N907 L911:N912 L914:N921 L927:N941 L944:N959 L964:N998 L1003:N1029 L1031:N1045 L1050:N1051 L1053:N1084 L1086:N1098 L1103:N1104 L1106:N1112 L1116:N1118 N1119 L1124:N1146 L1151:N1167 L1169:N1181 L1184:N1186 L1191:N1193 L1196:N1198 L1200:N1203 L1209:N1211 L1223:N1227 L1237:N1239 L1247:N1247 L1253:N1260 L1262:N1274 L1286:N1293 L1303:N1303 L1308:N1325 L1328:N1345 L1350:N1363 L1365:N1367 L1372:N1380 L1382:N1401 L1406:N1415 L1420:N1421 L1426:N1428 L1433:N1433 L1441:N1450 L1452:N1461">
    <cfRule type="cellIs" dxfId="0" priority="3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44" fitToWidth="5" orientation="landscape" r:id="rId1"/>
  <headerFooter>
    <oddFooter>&amp;C&amp;P</oddFooter>
  </headerFooter>
  <rowBreaks count="11" manualBreakCount="11">
    <brk id="76" max="19" man="1"/>
    <brk id="214" max="19" man="1"/>
    <brk id="366" max="19" man="1"/>
    <brk id="409" max="19" man="1"/>
    <brk id="684" max="19" man="1"/>
    <brk id="719" max="19" man="1"/>
    <brk id="962" max="19" man="1"/>
    <brk id="1001" max="19" man="1"/>
    <brk id="1122" max="19" man="1"/>
    <brk id="1189" max="19" man="1"/>
    <brk id="1431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Последний вариант</vt:lpstr>
      <vt:lpstr>Прелыдущий вариант</vt:lpstr>
      <vt:lpstr>Лист1</vt:lpstr>
      <vt:lpstr>'Последний вариант'!Заголовки_для_печати</vt:lpstr>
      <vt:lpstr>'Прелыдущий вариант'!Заголовки_для_печати</vt:lpstr>
      <vt:lpstr>'Последний вариант'!Область_печати</vt:lpstr>
      <vt:lpstr>'Прелыдущий вариант'!Область_печати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Blavutskaya_yus</dc:creator>
  <cp:lastModifiedBy>Ракутин Александр Юрьевич</cp:lastModifiedBy>
  <cp:lastPrinted>2025-02-14T06:04:56Z</cp:lastPrinted>
  <dcterms:created xsi:type="dcterms:W3CDTF">2023-11-30T09:03:00Z</dcterms:created>
  <dcterms:modified xsi:type="dcterms:W3CDTF">2025-02-21T11:22:51Z</dcterms:modified>
</cp:coreProperties>
</file>