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<sst xmlns="http://schemas.openxmlformats.org/spreadsheetml/2006/main" count="89" uniqueCount="71">
  <si>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</si>
  <si>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</si>
  <si>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</si>
  <si>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</si>
  <si>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</si>
  <si>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</si>
  <si>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</si>
  <si>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</si>
  <si>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</si>
  <si>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</si>
  <si>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</si>
  <si>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</si>
  <si>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</si>
  <si>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</si>
  <si>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</si>
  <si>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</si>
  <si>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</si>
  <si>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</si>
  <si>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</si>
  <si>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</si>
  <si>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</si>
  <si>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</si>
  <si>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</si>
  <si>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</si>
  <si>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</si>
  <si>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</si>
  <si>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</si>
  <si>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</si>
  <si>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</si>
  <si>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</si>
  <si>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</si>
  <si>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</si>
  <si>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</si>
  <si>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</si>
  <si>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</si>
  <si>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</si>
  <si>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</si>
  <si>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</si>
  <si>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</si>
  <si>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</si>
  <si>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</si>
  <si>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</si>
  <si>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</si>
  <si>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</si>
  <si>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</si>
  <si>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</si>
  <si>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</si>
  <si>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</si>
  <si>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</si>
  <si>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</si>
  <si>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2023г.,                      %</t>
  </si>
  <si>
    <t>утвержденного плана на                          1-2 квартал 2023г.,                      %</t>
  </si>
  <si>
    <t>утвержденного плана на                          1-3 квартал 2023г.,                      %</t>
  </si>
  <si>
    <t>Итого по программам</t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</si>
  <si>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</si>
  <si>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</si>
  <si>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утвержденного плана   9-ти  месяцев 2023 г.,                      %</t>
  </si>
  <si>
    <t>утвержденного плана  9-ти месяцев 2023 г., %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</si>
  <si>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</si>
  <si>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t>ИСПОЛНЕНИЕ КОНСОЛИДИРОВАННОГО БЮДЖЕТА МСТИСЛАВСКОГО РАЙОНА ЗА ЯНВАРЬ-ДЕКАБРЬ 2023 ГОДА</t>
  </si>
  <si>
    <r>
      <t xml:space="preserve">За  январь-декабрь  2023 года  в  доход  консолидированного  бюджета  района  поступило  </t>
    </r>
    <r>
      <rPr>
        <b/>
        <sz val="15"/>
        <rFont val="Times New Roman"/>
        <family val="1"/>
      </rPr>
      <t>55 588,8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101,1 %</t>
    </r>
    <r>
      <rPr>
        <sz val="15"/>
        <rFont val="Times New Roman"/>
        <family val="1"/>
      </rPr>
      <t xml:space="preserve"> от утвержденного годового плана.</t>
    </r>
  </si>
  <si>
    <r>
      <t>Уровень дотационности бюджета составил 58,2</t>
    </r>
    <r>
      <rPr>
        <b/>
        <i/>
        <sz val="15"/>
        <rFont val="Times New Roman"/>
        <family val="1"/>
      </rPr>
      <t xml:space="preserve"> %.</t>
    </r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</si>
  <si>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86,6</t>
    </r>
    <r>
      <rPr>
        <b/>
        <i/>
        <sz val="15"/>
        <rFont val="Times New Roman"/>
        <family val="1"/>
      </rPr>
      <t xml:space="preserve"> %.</t>
    </r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</si>
  <si>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53 844,2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98,0 %</t>
    </r>
    <r>
      <rPr>
        <sz val="15"/>
        <rFont val="Times New Roman"/>
        <family val="1"/>
      </rPr>
      <t xml:space="preserve"> от утвержденного годового плана.</t>
    </r>
  </si>
  <si>
    <t>Исполнено на 01.01.2024 г.</t>
  </si>
  <si>
    <r>
      <t>Государственные   программы  за   январь-декабрь  2023 года   профинансированы  в  сумме</t>
    </r>
    <r>
      <rPr>
        <b/>
        <sz val="15"/>
        <rFont val="Times New Roman"/>
        <family val="1"/>
      </rPr>
      <t xml:space="preserve"> 48 093,5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</t>
    </r>
    <r>
      <rPr>
        <b/>
        <sz val="15"/>
        <rFont val="Times New Roman"/>
        <family val="1"/>
      </rPr>
      <t xml:space="preserve"> 96,3 %</t>
    </r>
    <r>
      <rPr>
        <sz val="15"/>
        <rFont val="Times New Roman"/>
        <family val="1"/>
      </rPr>
      <t xml:space="preserve"> к уточненному годовому плану, в том числе: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</si>
  <si>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44 212,9</t>
    </r>
    <r>
      <rPr>
        <sz val="15"/>
        <rFont val="Times New Roman"/>
        <family val="1"/>
      </rPr>
      <t xml:space="preserve"> тыс. рублей, что составило </t>
    </r>
    <r>
      <rPr>
        <b/>
        <sz val="15"/>
        <rFont val="Times New Roman"/>
        <family val="1"/>
      </rPr>
      <t>82,1 %</t>
    </r>
    <r>
      <rPr>
        <sz val="15"/>
        <rFont val="Times New Roman"/>
        <family val="1"/>
      </rPr>
      <t xml:space="preserve"> от объема всех расходов.</t>
    </r>
  </si>
  <si>
    <t>Поступило за январь-декабрь 2023 г.              (тыс. рублей)</t>
  </si>
  <si>
    <t>Направлено за январь-декабрь
 2023 г.,            (тыс. рублей)</t>
  </si>
  <si>
    <t>Поступило за январь-декабрь 2023 г.,             (тыс. рублей)</t>
  </si>
  <si>
    <t>Направлено за январь-декабрь
 2023 г.,           (тыс. рублей)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</si>
</sst>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 Cyr"/>
      <family val="0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7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" fontId="66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0" fontId="47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vertical="center" textRotation="90" wrapText="1"/>
    </xf>
    <xf numFmtId="0" fontId="67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vertical="top"/>
    </xf>
    <xf numFmtId="0" fontId="68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4" fontId="66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4" fontId="47" fillId="0" borderId="0" xfId="0" applyNumberFormat="1" applyFont="1" applyAlignment="1">
      <alignment vertical="top"/>
    </xf>
    <xf numFmtId="0" fontId="40" fillId="0" borderId="0" xfId="0" applyFont="1" applyBorder="1" applyAlignment="1">
      <alignment/>
    </xf>
    <xf numFmtId="4" fontId="19" fillId="0" borderId="0" xfId="0" applyNumberFormat="1" applyFont="1" applyAlignment="1">
      <alignment vertical="top"/>
    </xf>
    <xf numFmtId="180" fontId="40" fillId="0" borderId="0" xfId="0" applyNumberFormat="1" applyFont="1" applyBorder="1" applyAlignment="1">
      <alignment/>
    </xf>
    <xf numFmtId="0" fontId="20" fillId="0" borderId="0" xfId="0" applyFont="1" applyAlignment="1">
      <alignment vertical="top" wrapText="1"/>
    </xf>
    <xf numFmtId="181" fontId="20" fillId="0" borderId="0" xfId="0" applyNumberFormat="1" applyFont="1" applyAlignment="1">
      <alignment vertical="top"/>
    </xf>
    <xf numFmtId="4" fontId="20" fillId="0" borderId="0" xfId="0" applyNumberFormat="1" applyFont="1" applyAlignment="1">
      <alignment horizontal="right" vertical="top"/>
    </xf>
    <xf numFmtId="0" fontId="7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8" fontId="9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7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140625" style="0" customWidth="1"/>
    <col min="5" max="5" width="1.28515625" style="0" hidden="1" customWidth="1"/>
    <col min="6" max="6" width="12.7109375" style="0" customWidth="1"/>
    <col min="8" max="8" width="14.57421875" style="0" customWidth="1"/>
    <col min="9" max="9" width="13.28125" style="0" customWidth="1"/>
    <col min="11" max="11" width="11.00390625" style="0" bestFit="1" customWidth="1"/>
  </cols>
  <sheetData>
    <row r="3" spans="1:5" ht="63" customHeight="1">
      <c r="A3" s="65" t="s">
        <v>59</v>
      </c>
      <c r="B3" s="65"/>
      <c r="C3" s="65"/>
      <c r="D3" s="65"/>
      <c r="E3" s="65"/>
    </row>
    <row r="4" spans="1:5" ht="15">
      <c r="A4" s="60"/>
      <c r="B4" s="1"/>
      <c r="C4" s="1"/>
      <c r="D4" s="1"/>
      <c r="E4" s="1"/>
    </row>
    <row r="5" spans="1:5" ht="69.75" customHeight="1">
      <c r="A5" s="72" t="s">
        <v>60</v>
      </c>
      <c r="B5" s="72"/>
      <c r="C5" s="72"/>
      <c r="D5" s="72"/>
      <c r="E5" s="72"/>
    </row>
    <row r="6" spans="1:5" ht="30.75" customHeight="1">
      <c r="A6" s="66" t="s">
        <v>0</v>
      </c>
      <c r="B6" s="66" t="s">
        <v>67</v>
      </c>
      <c r="C6" s="66" t="s">
        <v>1</v>
      </c>
      <c r="D6" s="67" t="s">
        <v>22</v>
      </c>
      <c r="E6" s="68"/>
    </row>
    <row r="7" spans="1:5" ht="93" customHeight="1">
      <c r="A7" s="66"/>
      <c r="B7" s="66"/>
      <c r="C7" s="66"/>
      <c r="D7" s="4" t="s">
        <v>23</v>
      </c>
      <c r="E7" s="5" t="s">
        <v>56</v>
      </c>
    </row>
    <row r="8" spans="1:5" ht="15.75">
      <c r="A8" s="6" t="s">
        <v>2</v>
      </c>
      <c r="B8" s="21">
        <v>15690.7</v>
      </c>
      <c r="C8" s="7">
        <f>B8/$B$12</f>
        <v>0.28226369340586593</v>
      </c>
      <c r="D8" s="7">
        <f>B8/Лист2!B4</f>
        <v>1.039952544754406</v>
      </c>
      <c r="E8" s="7">
        <f>B8/Лист2!I4</f>
        <v>1.4872560449663987</v>
      </c>
    </row>
    <row r="9" spans="1:5" ht="15.75">
      <c r="A9" s="6" t="s">
        <v>3</v>
      </c>
      <c r="B9" s="21">
        <v>2433.1</v>
      </c>
      <c r="C9" s="7">
        <f>B9/$B$12</f>
        <v>0.04376960826641337</v>
      </c>
      <c r="D9" s="7">
        <f>B9/Лист2!B5</f>
        <v>0.859442886309528</v>
      </c>
      <c r="E9" s="7">
        <f>B9/Лист2!I5</f>
        <v>1.2324236161763515</v>
      </c>
    </row>
    <row r="10" spans="1:5" ht="15.75">
      <c r="A10" s="6" t="s">
        <v>4</v>
      </c>
      <c r="B10" s="21">
        <v>37465</v>
      </c>
      <c r="C10" s="7">
        <f>B10/$B$12</f>
        <v>0.6739666983277206</v>
      </c>
      <c r="D10" s="7">
        <f>B10/Лист2!B6</f>
        <v>1.0114429523497388</v>
      </c>
      <c r="E10" s="7">
        <f>B10/Лист2!I6</f>
        <v>1.337537959088082</v>
      </c>
    </row>
    <row r="11" spans="1:5" ht="15.75">
      <c r="A11" s="9" t="s">
        <v>31</v>
      </c>
      <c r="B11" s="22">
        <v>32376.4</v>
      </c>
      <c r="C11" s="10">
        <f>B11/$B$12</f>
        <v>0.5824266758771551</v>
      </c>
      <c r="D11" s="7">
        <f>B11/Лист2!B7</f>
        <v>0.9983382818963383</v>
      </c>
      <c r="E11" s="7">
        <f>B11/Лист2!I7</f>
        <v>1.3491060449421441</v>
      </c>
    </row>
    <row r="12" spans="1:5" ht="15.75">
      <c r="A12" s="11" t="s">
        <v>5</v>
      </c>
      <c r="B12" s="12">
        <f>B10+B9+B8</f>
        <v>55588.8</v>
      </c>
      <c r="C12" s="13">
        <f>B12/$B$12</f>
        <v>1</v>
      </c>
      <c r="D12" s="13">
        <f>B12/Лист2!B8</f>
        <v>1.011439943842856</v>
      </c>
      <c r="E12" s="7">
        <f>B12/Лист2!I8</f>
        <v>1.3713859413500908</v>
      </c>
    </row>
    <row r="13" spans="1:5" ht="21" customHeight="1">
      <c r="A13" s="69" t="s">
        <v>61</v>
      </c>
      <c r="B13" s="69"/>
      <c r="C13" s="69"/>
      <c r="D13" s="69"/>
      <c r="E13" s="69"/>
    </row>
    <row r="14" spans="1:5" ht="44.25" customHeight="1">
      <c r="A14" s="70" t="s">
        <v>62</v>
      </c>
      <c r="B14" s="70"/>
      <c r="C14" s="70"/>
      <c r="D14" s="70"/>
      <c r="E14" s="70"/>
    </row>
    <row r="15" spans="1:5" ht="30" customHeight="1">
      <c r="A15" s="66" t="s">
        <v>0</v>
      </c>
      <c r="B15" s="66" t="s">
        <v>69</v>
      </c>
      <c r="C15" s="66" t="s">
        <v>24</v>
      </c>
      <c r="D15" s="67" t="s">
        <v>22</v>
      </c>
      <c r="E15" s="68"/>
    </row>
    <row r="16" spans="1:5" ht="93" customHeight="1">
      <c r="A16" s="66"/>
      <c r="B16" s="66"/>
      <c r="C16" s="66"/>
      <c r="D16" s="4" t="s">
        <v>23</v>
      </c>
      <c r="E16" s="5" t="s">
        <v>57</v>
      </c>
    </row>
    <row r="17" spans="1:5" ht="15.75">
      <c r="A17" s="11" t="s">
        <v>6</v>
      </c>
      <c r="B17" s="12">
        <f>B18+B23</f>
        <v>18123.8</v>
      </c>
      <c r="C17" s="13">
        <f>B17/B17</f>
        <v>1</v>
      </c>
      <c r="D17" s="14">
        <f>B17/Лист2!B12</f>
        <v>1.0114337248003786</v>
      </c>
      <c r="E17" s="14">
        <f>B17/Лист2!I12</f>
        <v>1.447086233685767</v>
      </c>
    </row>
    <row r="18" spans="1:5" ht="15.75">
      <c r="A18" s="15" t="s">
        <v>33</v>
      </c>
      <c r="B18" s="24">
        <f>B8</f>
        <v>15690.7</v>
      </c>
      <c r="C18" s="25">
        <f>B18/B17</f>
        <v>0.8657511117977467</v>
      </c>
      <c r="D18" s="14">
        <f>B18/Лист2!B13</f>
        <v>1.039952544754406</v>
      </c>
      <c r="E18" s="14">
        <f>B18/Лист2!I13</f>
        <v>1.4872560449663987</v>
      </c>
    </row>
    <row r="19" spans="1:5" ht="15.75">
      <c r="A19" s="9" t="s">
        <v>7</v>
      </c>
      <c r="B19" s="3"/>
      <c r="C19" s="7"/>
      <c r="D19" s="8"/>
      <c r="E19" s="14"/>
    </row>
    <row r="20" spans="1:5" ht="15.75">
      <c r="A20" s="6" t="s">
        <v>8</v>
      </c>
      <c r="B20" s="21">
        <v>8414.5</v>
      </c>
      <c r="C20" s="7">
        <f>B20/B17</f>
        <v>0.46427901433474217</v>
      </c>
      <c r="D20" s="8">
        <f>B20/Лист2!B15</f>
        <v>1.026873591244635</v>
      </c>
      <c r="E20" s="14">
        <f>B20/Лист2!I15</f>
        <v>1.4315852154310749</v>
      </c>
    </row>
    <row r="21" spans="1:5" ht="15.75">
      <c r="A21" s="6" t="s">
        <v>9</v>
      </c>
      <c r="B21" s="21">
        <v>4220.5</v>
      </c>
      <c r="C21" s="7">
        <f>B21/B17</f>
        <v>0.23287059005285868</v>
      </c>
      <c r="D21" s="8">
        <f>B21/Лист2!B16</f>
        <v>1.0569138266516078</v>
      </c>
      <c r="E21" s="14">
        <f>B21/Лист2!I16</f>
        <v>1.5542829785666938</v>
      </c>
    </row>
    <row r="22" spans="1:5" ht="31.5">
      <c r="A22" s="6" t="s">
        <v>25</v>
      </c>
      <c r="B22" s="21">
        <v>1421.2</v>
      </c>
      <c r="C22" s="7">
        <f>B22/B17</f>
        <v>0.07841622617773315</v>
      </c>
      <c r="D22" s="8">
        <f>B22/Лист2!B17</f>
        <v>0.9313237221494103</v>
      </c>
      <c r="E22" s="14">
        <f>B22/Лист2!I17</f>
        <v>1.4785238481152774</v>
      </c>
    </row>
    <row r="23" spans="1:5" ht="15.75">
      <c r="A23" s="15" t="s">
        <v>32</v>
      </c>
      <c r="B23" s="24">
        <f>B9</f>
        <v>2433.1</v>
      </c>
      <c r="C23" s="25">
        <f>B23/B17</f>
        <v>0.1342488882022534</v>
      </c>
      <c r="D23" s="14">
        <f>B23/Лист2!B18</f>
        <v>0.859442886309528</v>
      </c>
      <c r="E23" s="14">
        <f>B23/Лист2!I18</f>
        <v>1.2324236161763515</v>
      </c>
    </row>
    <row r="24" spans="1:5" ht="62.25" customHeight="1">
      <c r="A24" s="71" t="s">
        <v>63</v>
      </c>
      <c r="B24" s="71"/>
      <c r="C24" s="71"/>
      <c r="D24" s="71"/>
      <c r="E24" s="71"/>
    </row>
    <row r="25" spans="1:5" ht="27" customHeight="1">
      <c r="A25" s="66" t="s">
        <v>0</v>
      </c>
      <c r="B25" s="66" t="s">
        <v>70</v>
      </c>
      <c r="C25" s="66" t="s">
        <v>1</v>
      </c>
      <c r="D25" s="17"/>
      <c r="E25" s="17"/>
    </row>
    <row r="26" spans="1:5" ht="101.25" customHeight="1">
      <c r="A26" s="66"/>
      <c r="B26" s="66"/>
      <c r="C26" s="66"/>
      <c r="D26" s="18"/>
      <c r="E26" s="19"/>
    </row>
    <row r="27" spans="1:6" ht="15.75">
      <c r="A27" s="11" t="s">
        <v>10</v>
      </c>
      <c r="B27" s="12">
        <f>B29+B30+B31+B32+B33</f>
        <v>53844.200000000004</v>
      </c>
      <c r="C27" s="13">
        <f>B27/B27</f>
        <v>1</v>
      </c>
      <c r="D27" s="62"/>
      <c r="E27" s="62"/>
      <c r="F27" s="23"/>
    </row>
    <row r="28" spans="1:6" ht="15.75">
      <c r="A28" s="9" t="s">
        <v>11</v>
      </c>
      <c r="B28" s="3"/>
      <c r="C28" s="6"/>
      <c r="D28" s="63"/>
      <c r="E28" s="63"/>
      <c r="F28" s="40"/>
    </row>
    <row r="29" spans="1:5" ht="15.75">
      <c r="A29" s="6" t="s">
        <v>27</v>
      </c>
      <c r="B29" s="21">
        <v>6259</v>
      </c>
      <c r="C29" s="20">
        <f>B29/$B$27</f>
        <v>0.11624278938121468</v>
      </c>
      <c r="D29" s="63"/>
      <c r="E29" s="63"/>
    </row>
    <row r="30" spans="1:5" ht="15.75">
      <c r="A30" s="6" t="s">
        <v>12</v>
      </c>
      <c r="B30" s="21">
        <v>39828.9</v>
      </c>
      <c r="C30" s="20">
        <f>B30/$B$27</f>
        <v>0.7397064122040999</v>
      </c>
      <c r="D30" s="63"/>
      <c r="E30" s="63"/>
    </row>
    <row r="31" spans="1:5" ht="31.5">
      <c r="A31" s="6" t="s">
        <v>13</v>
      </c>
      <c r="B31" s="21">
        <v>5974.4</v>
      </c>
      <c r="C31" s="20">
        <f>B31/$B$27</f>
        <v>0.11095716901727576</v>
      </c>
      <c r="D31" s="63"/>
      <c r="E31" s="63"/>
    </row>
    <row r="32" spans="1:5" ht="15.75">
      <c r="A32" s="6" t="s">
        <v>14</v>
      </c>
      <c r="B32" s="21">
        <v>1746.5</v>
      </c>
      <c r="C32" s="20">
        <f>B32/$B$27</f>
        <v>0.032436176969850045</v>
      </c>
      <c r="D32" s="64"/>
      <c r="E32" s="64"/>
    </row>
    <row r="33" spans="1:5" ht="15.75">
      <c r="A33" s="6" t="s">
        <v>15</v>
      </c>
      <c r="B33" s="16">
        <v>35.4</v>
      </c>
      <c r="C33" s="20">
        <f>B33/$B$27</f>
        <v>0.0006574524275595143</v>
      </c>
      <c r="D33" s="63"/>
      <c r="E33" s="63"/>
    </row>
    <row r="34" spans="1:6" ht="63.75" customHeight="1">
      <c r="A34" s="71" t="s">
        <v>66</v>
      </c>
      <c r="B34" s="71"/>
      <c r="C34" s="71"/>
      <c r="D34" s="73"/>
      <c r="E34" s="73"/>
      <c r="F34" s="28"/>
    </row>
    <row r="35" spans="1:5" ht="26.25" customHeight="1">
      <c r="A35" s="66" t="s">
        <v>0</v>
      </c>
      <c r="B35" s="66" t="s">
        <v>68</v>
      </c>
      <c r="C35" s="66" t="s">
        <v>1</v>
      </c>
      <c r="D35" s="17"/>
      <c r="E35" s="17"/>
    </row>
    <row r="36" spans="1:5" ht="95.25" customHeight="1">
      <c r="A36" s="66"/>
      <c r="B36" s="66"/>
      <c r="C36" s="66"/>
      <c r="D36" s="18"/>
      <c r="E36" s="19"/>
    </row>
    <row r="37" spans="1:5" ht="15.75">
      <c r="A37" s="11" t="s">
        <v>10</v>
      </c>
      <c r="B37" s="12">
        <f>B27</f>
        <v>53844.200000000004</v>
      </c>
      <c r="C37" s="13">
        <f>B37/B37</f>
        <v>1</v>
      </c>
      <c r="D37" s="54"/>
      <c r="E37" s="54"/>
    </row>
    <row r="38" spans="1:5" ht="15.75">
      <c r="A38" s="6" t="s">
        <v>16</v>
      </c>
      <c r="B38" s="21">
        <v>44212.9</v>
      </c>
      <c r="C38" s="7">
        <f>B38/B37</f>
        <v>0.8211265094476284</v>
      </c>
      <c r="D38" s="54"/>
      <c r="E38" s="54"/>
    </row>
    <row r="39" spans="1:5" ht="15.75">
      <c r="A39" s="9" t="s">
        <v>26</v>
      </c>
      <c r="B39" s="21"/>
      <c r="C39" s="7"/>
      <c r="D39" s="54"/>
      <c r="E39" s="54"/>
    </row>
    <row r="40" spans="1:5" ht="31.5">
      <c r="A40" s="9" t="s">
        <v>17</v>
      </c>
      <c r="B40" s="21">
        <v>32609.6</v>
      </c>
      <c r="C40" s="7">
        <f>B40/B37</f>
        <v>0.6056288328176479</v>
      </c>
      <c r="D40" s="54"/>
      <c r="E40" s="56"/>
    </row>
    <row r="41" spans="1:5" ht="15.75">
      <c r="A41" s="9" t="s">
        <v>18</v>
      </c>
      <c r="B41" s="21">
        <v>4478.4</v>
      </c>
      <c r="C41" s="7">
        <f>B41/B37</f>
        <v>0.08317330371702057</v>
      </c>
      <c r="D41" s="54"/>
      <c r="E41" s="54"/>
    </row>
    <row r="42" spans="1:5" ht="31.5">
      <c r="A42" s="9" t="s">
        <v>19</v>
      </c>
      <c r="B42" s="21">
        <v>2254.6</v>
      </c>
      <c r="C42" s="7">
        <f>B42/B38</f>
        <v>0.05099416686080307</v>
      </c>
      <c r="D42" s="54"/>
      <c r="E42" s="54"/>
    </row>
    <row r="43" spans="1:5" ht="31.5">
      <c r="A43" s="9" t="s">
        <v>20</v>
      </c>
      <c r="B43" s="21">
        <v>1500.6</v>
      </c>
      <c r="C43" s="7">
        <f>B43/B37</f>
        <v>0.027869296971632967</v>
      </c>
      <c r="D43" s="54"/>
      <c r="E43" s="54"/>
    </row>
    <row r="44" spans="1:5" ht="15.75">
      <c r="A44" s="6" t="s">
        <v>21</v>
      </c>
      <c r="B44" s="16">
        <v>65.6</v>
      </c>
      <c r="C44" s="7">
        <f>B44/B38</f>
        <v>0.0014837298616467139</v>
      </c>
      <c r="D44" s="54"/>
      <c r="E44" s="54"/>
    </row>
    <row r="45" spans="1:5" ht="15">
      <c r="A45" s="61"/>
      <c r="B45" s="1"/>
      <c r="C45" s="1"/>
      <c r="D45" s="1"/>
      <c r="E45" s="1"/>
    </row>
    <row r="46" spans="1:5" ht="61.5" customHeight="1">
      <c r="A46" s="70" t="s">
        <v>65</v>
      </c>
      <c r="B46" s="70"/>
      <c r="C46" s="70"/>
      <c r="D46" s="70"/>
      <c r="E46" s="26"/>
    </row>
    <row r="47" spans="1:5" ht="19.5">
      <c r="A47" s="39"/>
      <c r="B47" s="29"/>
      <c r="C47" s="29"/>
      <c r="D47" s="29" t="s">
        <v>30</v>
      </c>
      <c r="E47" s="27"/>
    </row>
    <row r="48" spans="1:5" ht="31.5">
      <c r="A48" s="30" t="s">
        <v>35</v>
      </c>
      <c r="B48" s="3" t="s">
        <v>28</v>
      </c>
      <c r="C48" s="3" t="s">
        <v>64</v>
      </c>
      <c r="D48" s="3" t="s">
        <v>29</v>
      </c>
      <c r="E48" s="1"/>
    </row>
    <row r="49" spans="1:9" ht="63" customHeight="1">
      <c r="A49" s="38" t="s">
        <v>34</v>
      </c>
      <c r="B49" s="41">
        <v>1405</v>
      </c>
      <c r="C49" s="41">
        <v>1402.6</v>
      </c>
      <c r="D49" s="32">
        <f>C49/B49*100</f>
        <v>99.82918149466191</v>
      </c>
      <c r="E49" s="1"/>
      <c r="F49" s="57"/>
      <c r="G49" s="58"/>
      <c r="H49" s="59"/>
      <c r="I49" s="59"/>
    </row>
    <row r="50" spans="1:9" ht="31.5">
      <c r="A50" s="33" t="s">
        <v>36</v>
      </c>
      <c r="B50" s="41">
        <v>410.4</v>
      </c>
      <c r="C50" s="41">
        <v>400.8</v>
      </c>
      <c r="D50" s="32">
        <f aca="true" t="shared" si="0" ref="D50:D63">C50/B50*100</f>
        <v>97.6608187134503</v>
      </c>
      <c r="E50" s="1"/>
      <c r="F50" s="57"/>
      <c r="G50" s="58"/>
      <c r="H50" s="59"/>
      <c r="I50" s="59"/>
    </row>
    <row r="51" spans="1:9" ht="47.25">
      <c r="A51" s="33" t="s">
        <v>37</v>
      </c>
      <c r="B51" s="41">
        <v>110.3</v>
      </c>
      <c r="C51" s="41">
        <v>108.7</v>
      </c>
      <c r="D51" s="32">
        <f t="shared" si="0"/>
        <v>98.54941069809611</v>
      </c>
      <c r="E51" s="1"/>
      <c r="F51" s="57"/>
      <c r="G51" s="58"/>
      <c r="H51" s="59"/>
      <c r="I51" s="59"/>
    </row>
    <row r="52" spans="1:9" ht="31.5">
      <c r="A52" s="33" t="s">
        <v>38</v>
      </c>
      <c r="B52" s="41">
        <v>3719</v>
      </c>
      <c r="C52" s="41">
        <v>3663.6</v>
      </c>
      <c r="D52" s="32">
        <f t="shared" si="0"/>
        <v>98.51035224522721</v>
      </c>
      <c r="E52" s="1"/>
      <c r="F52" s="57"/>
      <c r="G52" s="58"/>
      <c r="H52" s="59"/>
      <c r="I52" s="59"/>
    </row>
    <row r="53" spans="1:9" ht="47.25">
      <c r="A53" s="33" t="s">
        <v>39</v>
      </c>
      <c r="B53" s="41">
        <v>13665.7</v>
      </c>
      <c r="C53" s="41">
        <v>13545.5</v>
      </c>
      <c r="D53" s="32">
        <f t="shared" si="0"/>
        <v>99.12042559107839</v>
      </c>
      <c r="E53" s="1"/>
      <c r="F53" s="57"/>
      <c r="G53" s="58"/>
      <c r="H53" s="59"/>
      <c r="I53" s="59"/>
    </row>
    <row r="54" spans="1:9" ht="63">
      <c r="A54" s="33" t="s">
        <v>40</v>
      </c>
      <c r="B54" s="41">
        <v>26.4</v>
      </c>
      <c r="C54" s="31">
        <v>19.9</v>
      </c>
      <c r="D54" s="32">
        <f t="shared" si="0"/>
        <v>75.37878787878788</v>
      </c>
      <c r="E54" s="1"/>
      <c r="F54" s="57"/>
      <c r="G54" s="58"/>
      <c r="H54" s="59"/>
      <c r="I54" s="59"/>
    </row>
    <row r="55" spans="1:9" ht="31.5">
      <c r="A55" s="33" t="s">
        <v>41</v>
      </c>
      <c r="B55" s="41">
        <v>20135.8</v>
      </c>
      <c r="C55" s="41">
        <v>18867</v>
      </c>
      <c r="D55" s="32">
        <f t="shared" si="0"/>
        <v>93.69878524816497</v>
      </c>
      <c r="E55" s="1"/>
      <c r="F55" s="57"/>
      <c r="G55" s="58"/>
      <c r="H55" s="59"/>
      <c r="I55" s="59"/>
    </row>
    <row r="56" spans="1:9" ht="31.5">
      <c r="A56" s="33" t="s">
        <v>42</v>
      </c>
      <c r="B56" s="41">
        <v>2633</v>
      </c>
      <c r="C56" s="41">
        <v>2607</v>
      </c>
      <c r="D56" s="32">
        <f t="shared" si="0"/>
        <v>99.0125332320547</v>
      </c>
      <c r="E56" s="1"/>
      <c r="F56" s="57"/>
      <c r="G56" s="58"/>
      <c r="H56" s="59"/>
      <c r="I56" s="59"/>
    </row>
    <row r="57" spans="1:9" ht="31.5">
      <c r="A57" s="33" t="s">
        <v>43</v>
      </c>
      <c r="B57" s="41">
        <v>941</v>
      </c>
      <c r="C57" s="41">
        <v>926.8</v>
      </c>
      <c r="D57" s="32">
        <f t="shared" si="0"/>
        <v>98.49096705632306</v>
      </c>
      <c r="E57" s="1"/>
      <c r="F57" s="57"/>
      <c r="G57" s="58"/>
      <c r="H57" s="59"/>
      <c r="I57" s="59"/>
    </row>
    <row r="58" spans="1:9" ht="31.5">
      <c r="A58" s="33" t="s">
        <v>44</v>
      </c>
      <c r="B58" s="41">
        <v>6321.2</v>
      </c>
      <c r="C58" s="41">
        <v>5968.9</v>
      </c>
      <c r="D58" s="32">
        <f t="shared" si="0"/>
        <v>94.4266911345947</v>
      </c>
      <c r="E58" s="1"/>
      <c r="F58" s="57"/>
      <c r="G58" s="58"/>
      <c r="H58" s="59"/>
      <c r="I58" s="59"/>
    </row>
    <row r="59" spans="1:9" ht="31.5">
      <c r="A59" s="33" t="s">
        <v>45</v>
      </c>
      <c r="B59" s="41">
        <v>5.6</v>
      </c>
      <c r="C59" s="41">
        <v>5.6</v>
      </c>
      <c r="D59" s="32">
        <f t="shared" si="0"/>
        <v>100</v>
      </c>
      <c r="E59" s="1"/>
      <c r="F59" s="57"/>
      <c r="G59" s="58"/>
      <c r="H59" s="59"/>
      <c r="I59" s="59"/>
    </row>
    <row r="60" spans="1:9" ht="63">
      <c r="A60" s="34" t="s">
        <v>46</v>
      </c>
      <c r="B60" s="41">
        <v>3</v>
      </c>
      <c r="C60" s="31">
        <v>0.4</v>
      </c>
      <c r="D60" s="32">
        <f t="shared" si="0"/>
        <v>13.333333333333334</v>
      </c>
      <c r="E60" s="1"/>
      <c r="F60" s="57"/>
      <c r="G60" s="58"/>
      <c r="H60" s="59"/>
      <c r="I60" s="59"/>
    </row>
    <row r="61" spans="1:9" ht="47.25">
      <c r="A61" s="33" t="s">
        <v>49</v>
      </c>
      <c r="B61" s="41">
        <v>20.6</v>
      </c>
      <c r="C61" s="31">
        <v>20.5</v>
      </c>
      <c r="D61" s="32">
        <f t="shared" si="0"/>
        <v>99.5145631067961</v>
      </c>
      <c r="E61" s="1"/>
      <c r="F61" s="57"/>
      <c r="G61" s="58"/>
      <c r="H61" s="59"/>
      <c r="I61" s="59"/>
    </row>
    <row r="62" spans="1:9" ht="31.5">
      <c r="A62" s="33" t="s">
        <v>47</v>
      </c>
      <c r="B62" s="41">
        <v>537.2</v>
      </c>
      <c r="C62" s="41">
        <v>537.2</v>
      </c>
      <c r="D62" s="32">
        <f t="shared" si="0"/>
        <v>100</v>
      </c>
      <c r="E62" s="1"/>
      <c r="F62" s="57"/>
      <c r="G62" s="58"/>
      <c r="H62" s="59"/>
      <c r="I62" s="59"/>
    </row>
    <row r="63" spans="1:9" ht="47.25">
      <c r="A63" s="34" t="s">
        <v>48</v>
      </c>
      <c r="B63" s="31">
        <v>19</v>
      </c>
      <c r="C63" s="31">
        <v>19</v>
      </c>
      <c r="D63" s="32">
        <f t="shared" si="0"/>
        <v>100</v>
      </c>
      <c r="E63" s="1"/>
      <c r="F63" s="57"/>
      <c r="G63" s="58"/>
      <c r="H63" s="59"/>
      <c r="I63" s="59"/>
    </row>
    <row r="64" spans="1:5" ht="15.75">
      <c r="A64" s="33" t="s">
        <v>53</v>
      </c>
      <c r="B64" s="31">
        <f>SUM(B49:B63)</f>
        <v>49953.2</v>
      </c>
      <c r="C64" s="31">
        <f>SUM(C49:C63)</f>
        <v>48093.50000000001</v>
      </c>
      <c r="D64" s="32">
        <f>C64/B64*100</f>
        <v>96.27711537999569</v>
      </c>
      <c r="E64" s="1"/>
    </row>
    <row r="65" spans="1:5" ht="15">
      <c r="A65" s="1"/>
      <c r="B65" s="1"/>
      <c r="C65" s="1"/>
      <c r="D65" s="1"/>
      <c r="E65" s="1"/>
    </row>
    <row r="66" spans="1:5" ht="15">
      <c r="A66" s="2"/>
      <c r="B66" s="2"/>
      <c r="C66" s="2"/>
      <c r="D66" s="2"/>
      <c r="E66" s="1"/>
    </row>
    <row r="67" spans="1:4" ht="15">
      <c r="A67" s="2"/>
      <c r="B67" s="2"/>
      <c r="C67" s="2"/>
      <c r="D67" s="2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:F12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32.75">
      <c r="A3" s="42"/>
      <c r="B3" s="43" t="s">
        <v>23</v>
      </c>
      <c r="C3" s="44" t="s">
        <v>50</v>
      </c>
      <c r="D3" s="44" t="s">
        <v>51</v>
      </c>
      <c r="E3" s="44" t="s">
        <v>52</v>
      </c>
      <c r="F3" s="42"/>
      <c r="G3" s="35"/>
      <c r="H3" s="35"/>
      <c r="I3" s="35"/>
      <c r="J3" s="35"/>
    </row>
    <row r="4" spans="1:10" ht="15.75">
      <c r="A4" s="45" t="s">
        <v>2</v>
      </c>
      <c r="B4" s="46">
        <v>15087.9</v>
      </c>
      <c r="C4" s="46">
        <v>3585.54</v>
      </c>
      <c r="D4" s="46">
        <v>3825.35</v>
      </c>
      <c r="E4" s="46">
        <v>3139.21</v>
      </c>
      <c r="F4" s="46">
        <v>4537.8</v>
      </c>
      <c r="G4" s="35"/>
      <c r="H4" s="37">
        <f>C4+D4+E4+F4</f>
        <v>15087.899999999998</v>
      </c>
      <c r="I4" s="36">
        <f>C4+D4+E4</f>
        <v>10550.099999999999</v>
      </c>
      <c r="J4" s="36"/>
    </row>
    <row r="5" spans="1:10" ht="15.75">
      <c r="A5" s="45" t="s">
        <v>3</v>
      </c>
      <c r="B5" s="46">
        <v>2831.02</v>
      </c>
      <c r="C5" s="46">
        <v>673.78</v>
      </c>
      <c r="D5" s="46">
        <v>705.55</v>
      </c>
      <c r="E5" s="46">
        <v>594.91</v>
      </c>
      <c r="F5" s="46">
        <v>856.78</v>
      </c>
      <c r="G5" s="35"/>
      <c r="H5" s="37">
        <f>C5+D5+E5+F5</f>
        <v>2831.0199999999995</v>
      </c>
      <c r="I5" s="36">
        <f>C5+D5+E5</f>
        <v>1974.2399999999998</v>
      </c>
      <c r="J5" s="36"/>
    </row>
    <row r="6" spans="1:10" ht="31.5">
      <c r="A6" s="45" t="s">
        <v>4</v>
      </c>
      <c r="B6" s="46">
        <v>37041.14</v>
      </c>
      <c r="C6" s="46">
        <v>7854.6</v>
      </c>
      <c r="D6" s="46">
        <v>11082.27</v>
      </c>
      <c r="E6" s="46">
        <v>9073.55</v>
      </c>
      <c r="F6" s="46">
        <v>9030.72</v>
      </c>
      <c r="G6" s="35"/>
      <c r="H6" s="37">
        <f>C6+D6+E6+F6</f>
        <v>37041.14</v>
      </c>
      <c r="I6" s="36">
        <f>C6+D6+E6</f>
        <v>28010.420000000002</v>
      </c>
      <c r="J6" s="36"/>
    </row>
    <row r="7" spans="1:10" ht="15.75">
      <c r="A7" s="47" t="s">
        <v>58</v>
      </c>
      <c r="B7" s="46">
        <v>32430.29</v>
      </c>
      <c r="C7" s="46">
        <v>7134.66</v>
      </c>
      <c r="D7" s="46">
        <v>9729.09</v>
      </c>
      <c r="E7" s="46">
        <v>7134.66</v>
      </c>
      <c r="F7" s="46">
        <v>8431.88</v>
      </c>
      <c r="G7" s="35"/>
      <c r="H7" s="35">
        <f>B7/B8</f>
        <v>0.5900701345668109</v>
      </c>
      <c r="I7" s="36">
        <f>C7+D7+E7</f>
        <v>23998.41</v>
      </c>
      <c r="J7" s="35"/>
    </row>
    <row r="8" spans="1:16" ht="15.75">
      <c r="A8" s="48" t="s">
        <v>5</v>
      </c>
      <c r="B8" s="49">
        <f>B4+B5+B6</f>
        <v>54960.06</v>
      </c>
      <c r="C8" s="49">
        <f>C4+C5+C6</f>
        <v>12113.92</v>
      </c>
      <c r="D8" s="49">
        <f>D4+D5+D6</f>
        <v>15613.17</v>
      </c>
      <c r="E8" s="49">
        <f>E4+E5+E6</f>
        <v>12807.669999999998</v>
      </c>
      <c r="F8" s="49">
        <f>F4+F5+F6</f>
        <v>14425.3</v>
      </c>
      <c r="G8" s="35"/>
      <c r="H8" s="37"/>
      <c r="I8" s="36">
        <f>C8+D8+E8</f>
        <v>40534.759999999995</v>
      </c>
      <c r="J8" s="37"/>
      <c r="L8" s="23"/>
      <c r="M8" s="23"/>
      <c r="N8" s="23"/>
      <c r="O8" s="23"/>
      <c r="P8" s="23"/>
    </row>
    <row r="9" spans="1:10" ht="15">
      <c r="A9" s="42"/>
      <c r="B9" s="42"/>
      <c r="C9" s="42"/>
      <c r="D9" s="42"/>
      <c r="E9" s="42"/>
      <c r="F9" s="42"/>
      <c r="G9" s="35"/>
      <c r="H9" s="35"/>
      <c r="I9" s="36"/>
      <c r="J9" s="35"/>
    </row>
    <row r="10" spans="1:10" ht="15">
      <c r="A10" s="42"/>
      <c r="B10" s="49"/>
      <c r="C10" s="49"/>
      <c r="D10" s="49"/>
      <c r="E10" s="49"/>
      <c r="F10" s="49"/>
      <c r="G10" s="35"/>
      <c r="H10" s="37"/>
      <c r="I10" s="36"/>
      <c r="J10" s="35"/>
    </row>
    <row r="11" spans="1:10" ht="15">
      <c r="A11" s="42"/>
      <c r="B11" s="50"/>
      <c r="C11" s="50"/>
      <c r="D11" s="50"/>
      <c r="E11" s="50"/>
      <c r="F11" s="50"/>
      <c r="G11" s="35"/>
      <c r="H11" s="35"/>
      <c r="I11" s="36"/>
      <c r="J11" s="35"/>
    </row>
    <row r="12" spans="1:10" ht="31.5">
      <c r="A12" s="48" t="s">
        <v>6</v>
      </c>
      <c r="B12" s="50">
        <f>B13+B18</f>
        <v>17918.92</v>
      </c>
      <c r="C12" s="50">
        <f>C13+C18</f>
        <v>4259.32</v>
      </c>
      <c r="D12" s="50">
        <f>D13+D18</f>
        <v>4530.9</v>
      </c>
      <c r="E12" s="50">
        <f>E13+E18</f>
        <v>3734.12</v>
      </c>
      <c r="F12" s="50">
        <f>F13+F18</f>
        <v>5394.58</v>
      </c>
      <c r="G12" s="35"/>
      <c r="H12" s="35"/>
      <c r="I12" s="36">
        <f>C12+D12+E12</f>
        <v>12524.34</v>
      </c>
      <c r="J12" s="35"/>
    </row>
    <row r="13" spans="1:10" ht="15.75">
      <c r="A13" s="51" t="s">
        <v>54</v>
      </c>
      <c r="B13" s="46">
        <f>B4</f>
        <v>15087.9</v>
      </c>
      <c r="C13" s="46">
        <f>C4</f>
        <v>3585.54</v>
      </c>
      <c r="D13" s="46">
        <f>D4</f>
        <v>3825.35</v>
      </c>
      <c r="E13" s="46">
        <f>E4</f>
        <v>3139.21</v>
      </c>
      <c r="F13" s="46">
        <f>F4</f>
        <v>4537.8</v>
      </c>
      <c r="G13" s="35"/>
      <c r="H13" s="35"/>
      <c r="I13" s="36">
        <f aca="true" t="shared" si="0" ref="I13:I18">C13+D13+E13</f>
        <v>10550.099999999999</v>
      </c>
      <c r="J13" s="35"/>
    </row>
    <row r="14" spans="1:10" ht="15.75">
      <c r="A14" s="47" t="s">
        <v>7</v>
      </c>
      <c r="B14" s="42"/>
      <c r="C14" s="42"/>
      <c r="D14" s="42"/>
      <c r="E14" s="42"/>
      <c r="F14" s="42"/>
      <c r="G14" s="35"/>
      <c r="H14" s="35"/>
      <c r="I14" s="36">
        <f t="shared" si="0"/>
        <v>0</v>
      </c>
      <c r="J14" s="35"/>
    </row>
    <row r="15" spans="1:10" ht="31.5">
      <c r="A15" s="52" t="s">
        <v>8</v>
      </c>
      <c r="B15" s="36">
        <v>8194.29</v>
      </c>
      <c r="C15" s="36">
        <v>1991.71</v>
      </c>
      <c r="D15" s="36">
        <v>2170.09</v>
      </c>
      <c r="E15" s="36">
        <v>1715.95</v>
      </c>
      <c r="F15" s="36">
        <v>2316.54</v>
      </c>
      <c r="G15" s="37">
        <f>SUM(C15:F15)</f>
        <v>8194.29</v>
      </c>
      <c r="H15" s="37"/>
      <c r="I15" s="36">
        <f t="shared" si="0"/>
        <v>5877.75</v>
      </c>
      <c r="J15" s="35"/>
    </row>
    <row r="16" spans="1:10" ht="33" customHeight="1">
      <c r="A16" s="45" t="s">
        <v>9</v>
      </c>
      <c r="B16" s="53">
        <v>3993.23</v>
      </c>
      <c r="C16" s="53">
        <v>958.38</v>
      </c>
      <c r="D16" s="53">
        <v>1038.24</v>
      </c>
      <c r="E16" s="53">
        <v>718.78</v>
      </c>
      <c r="F16" s="53">
        <v>1277.83</v>
      </c>
      <c r="G16" s="37">
        <f>SUM(C16:F16)</f>
        <v>3993.2299999999996</v>
      </c>
      <c r="H16" s="37"/>
      <c r="I16" s="36">
        <f t="shared" si="0"/>
        <v>2715.3999999999996</v>
      </c>
      <c r="J16" s="35"/>
    </row>
    <row r="17" spans="1:10" ht="63">
      <c r="A17" s="45" t="s">
        <v>25</v>
      </c>
      <c r="B17" s="36">
        <v>1526</v>
      </c>
      <c r="C17" s="36">
        <v>318.639</v>
      </c>
      <c r="D17" s="36">
        <v>298.33</v>
      </c>
      <c r="E17" s="36">
        <v>344.26</v>
      </c>
      <c r="F17" s="36">
        <v>564.77</v>
      </c>
      <c r="G17" s="37">
        <f>SUM(C17:F17)</f>
        <v>1525.999</v>
      </c>
      <c r="H17" s="37"/>
      <c r="I17" s="36">
        <f t="shared" si="0"/>
        <v>961.229</v>
      </c>
      <c r="J17" s="35"/>
    </row>
    <row r="18" spans="1:10" ht="31.5">
      <c r="A18" s="51" t="s">
        <v>55</v>
      </c>
      <c r="B18" s="36">
        <f>B5</f>
        <v>2831.02</v>
      </c>
      <c r="C18" s="36">
        <f>C5</f>
        <v>673.78</v>
      </c>
      <c r="D18" s="36">
        <f>D5</f>
        <v>705.55</v>
      </c>
      <c r="E18" s="36">
        <f>E5</f>
        <v>594.91</v>
      </c>
      <c r="F18" s="36">
        <f>F5</f>
        <v>856.78</v>
      </c>
      <c r="G18" s="35"/>
      <c r="H18" s="35"/>
      <c r="I18" s="36">
        <f t="shared" si="0"/>
        <v>1974.2399999999998</v>
      </c>
      <c r="J18" s="35"/>
    </row>
    <row r="19" spans="1:10" ht="15">
      <c r="A19" s="35"/>
      <c r="B19" s="35"/>
      <c r="C19" s="35"/>
      <c r="D19" s="35"/>
      <c r="E19" s="35"/>
      <c r="F19" s="35"/>
      <c r="G19" s="35"/>
      <c r="H19" s="35"/>
      <c r="I19" s="36"/>
      <c r="J19" s="35"/>
    </row>
    <row r="20" spans="1:10" ht="15">
      <c r="A20" s="35"/>
      <c r="B20" s="35"/>
      <c r="C20" s="35"/>
      <c r="D20" s="35"/>
      <c r="E20" s="35"/>
      <c r="F20" s="35"/>
      <c r="G20" s="35"/>
      <c r="H20" s="35"/>
      <c r="I20" s="36"/>
      <c r="J20" s="35"/>
    </row>
    <row r="21" spans="1:10" ht="15">
      <c r="A21" s="35"/>
      <c r="B21" s="35"/>
      <c r="C21" s="35"/>
      <c r="D21" s="35"/>
      <c r="E21" s="35"/>
      <c r="F21" s="35"/>
      <c r="G21" s="35"/>
      <c r="H21" s="35"/>
      <c r="I21" s="36"/>
      <c r="J21" s="35"/>
    </row>
    <row r="22" spans="1:10" ht="15">
      <c r="A22" s="35"/>
      <c r="B22" s="35"/>
      <c r="C22" s="35"/>
      <c r="D22" s="35"/>
      <c r="E22" s="35"/>
      <c r="F22" s="35"/>
      <c r="G22" s="35"/>
      <c r="H22" s="35"/>
      <c r="I22" s="36"/>
      <c r="J22" s="35"/>
    </row>
    <row r="23" ht="15">
      <c r="I23" s="5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2024-01-26T08:01:05Z</cp:lastPrinted>
  <dcterms:created xsi:type="dcterms:W3CDTF">2018-03-27T13:00:42Z</dcterms:created>
  <dcterms:modified xsi:type="dcterms:W3CDTF">2024-01-30T08:55:05Z</dcterms:modified>
  <cp:category/>
  <cp:version/>
  <cp:contentType/>
  <cp:contentStatus/>
</cp:coreProperties>
</file>